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amaja\Desktop\Čardak na Gajni\IZGRADNJA GRANIČARSKOG ČARDAKA-PROMATRAČNICE\ZA OBJAVU\"/>
    </mc:Choice>
  </mc:AlternateContent>
  <bookViews>
    <workbookView xWindow="-120" yWindow="-120" windowWidth="29040" windowHeight="15840"/>
  </bookViews>
  <sheets>
    <sheet name="TROS (2)" sheetId="2"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0">#REF!</definedName>
    <definedName name="_0">#REF!</definedName>
    <definedName name="_1Excel_BuiltIn_Print_Area_1">#REF!</definedName>
    <definedName name="_2Excel_BuiltIn_Print_Area_2">#REF!</definedName>
    <definedName name="_Fill" hidden="1">#REF!</definedName>
    <definedName name="_FiltarBaze" localSheetId="0" hidden="1">'TROS (2)'!$V$3:$V$250</definedName>
    <definedName name="_Key1" hidden="1">#REF!</definedName>
    <definedName name="_Key2" hidden="1">#REF!</definedName>
    <definedName name="_Sort" hidden="1">#REF!</definedName>
    <definedName name="a">#REF!</definedName>
    <definedName name="ADRESA">'[1]Osn-Pod'!$C$9</definedName>
    <definedName name="_xlnm.Recorder">#REF!</definedName>
    <definedName name="ANEX_I">'[1]Osn-Pod'!#REF!</definedName>
    <definedName name="ANEX_II">'[1]Osn-Pod'!#REF!</definedName>
    <definedName name="ARAP_BROJ_SIT">#REF!</definedName>
    <definedName name="ARH_PROJEKTANT">#REF!</definedName>
    <definedName name="ATR">#REF!</definedName>
    <definedName name="AVANS_ISPL">'[1]Osn-Pod'!#REF!</definedName>
    <definedName name="AVANS_MJES">#REF!</definedName>
    <definedName name="b">#REF!</definedName>
    <definedName name="BOKI">#REF!</definedName>
    <definedName name="brisi">#REF!</definedName>
    <definedName name="BROJ_KUCA">#REF!</definedName>
    <definedName name="BROJ_LISTA">#REF!</definedName>
    <definedName name="BROJ_SIT">'[1]Osn-Pod'!#REF!</definedName>
    <definedName name="BROJ_UGOVORA">'[1]Osn-Pod'!$G$12</definedName>
    <definedName name="BRUTTO">'[2]Arh-površine'!#REF!</definedName>
    <definedName name="BRUTTO2">'[2]Arh-površine'!#REF!</definedName>
    <definedName name="cijene">#REF!</definedName>
    <definedName name="COPY_1_4">#REF!</definedName>
    <definedName name="COPY_5_8">#REF!</definedName>
    <definedName name="Crtao">#REF!</definedName>
    <definedName name="č" localSheetId="0">[3]popisi!$C$1:$C$3</definedName>
    <definedName name="č">[4]popisi!$C$1:$C$3</definedName>
    <definedName name="če" localSheetId="0">[3]popisi!$C$1:$C$3</definedName>
    <definedName name="če">[4]popisi!$C$1:$C$3</definedName>
    <definedName name="čelik">[5]Sheet2!$C$1:$C$3</definedName>
    <definedName name="DAT_SIT">'[1]Osn-Pod'!#REF!</definedName>
    <definedName name="DATOTEKA">'[1]Osn-Pod'!$E$5</definedName>
    <definedName name="datum">#REF!</definedName>
    <definedName name="DATUM_DANAS">'[1]Osn-Pod'!$G$9</definedName>
    <definedName name="DIONICE">'[1]Osn-Pod'!#REF!</definedName>
    <definedName name="DIREKTOR">#REF!</definedName>
    <definedName name="EWFF">'[1]Osn-Pod'!#REF!</definedName>
    <definedName name="Excel_BuiltIn__FilterDatabase_23" localSheetId="0">[6]Predmjer!#REF!</definedName>
    <definedName name="Excel_BuiltIn__FilterDatabase_23">#REF!</definedName>
    <definedName name="Excel_BuiltIn__FilterDatabase_27" localSheetId="0">'[6]Predmjer (2)'!#REF!</definedName>
    <definedName name="Excel_BuiltIn__FilterDatabase_27">#REF!</definedName>
    <definedName name="Excel_BuiltIn_Print_Area">#REF!</definedName>
    <definedName name="Excel_BuiltIn_Print_Area_18">#REF!</definedName>
    <definedName name="Excel_BuiltIn_Recorder">#REF!</definedName>
    <definedName name="FGDDG">'[1]Osn-Pod'!#REF!</definedName>
    <definedName name="FGHG">#REF!</definedName>
    <definedName name="FGKJFGDRJKGLĆI">#REF!</definedName>
    <definedName name="gl_proj">#REF!</definedName>
    <definedName name="GL_PROJEKTANT">#REF!</definedName>
    <definedName name="GLOB_RJES">'[7]Osn-Pod'!$E$14</definedName>
    <definedName name="GOD_POC">'[1]Osn-Pod'!#REF!</definedName>
    <definedName name="GOD_SIT">'[1]Osn-Pod'!#REF!</definedName>
    <definedName name="GRAĐ_PROJEKTANT">#REF!</definedName>
    <definedName name="H">#REF!</definedName>
    <definedName name="hgsdhdfhg">#REF!</definedName>
    <definedName name="hidra">#REF!</definedName>
    <definedName name="I">#REF!</definedName>
    <definedName name="II">#REF!</definedName>
    <definedName name="III">#REF!</definedName>
    <definedName name="IME">#REF!</definedName>
    <definedName name="IME_DAT">#REF!</definedName>
    <definedName name="INST_PROJEKTANT">#REF!</definedName>
    <definedName name="INVESTITOR_ADRESA">#REF!</definedName>
    <definedName name="INVESTITOR_IME">#REF!</definedName>
    <definedName name="_xlnm.Print_Titles" localSheetId="0">'TROS (2)'!$1:$5</definedName>
    <definedName name="IV">#REF!</definedName>
    <definedName name="IX">#REF!</definedName>
    <definedName name="JJJ">#REF!</definedName>
    <definedName name="k">#REF!</definedName>
    <definedName name="KAT_CES">#REF!</definedName>
    <definedName name="KAT_ČEST">#REF!</definedName>
    <definedName name="KAT_OPC">#REF!</definedName>
    <definedName name="KAT_OPĆ">#REF!</definedName>
    <definedName name="kolnik">#REF!</definedName>
    <definedName name="KONZALTING">'[1]Osn-Pod'!$C$12</definedName>
    <definedName name="kopi">#REF!</definedName>
    <definedName name="KOR_IME">'[1]Osn-Pod'!$C$8</definedName>
    <definedName name="KOR_IME_OCA">'[1]Osn-Pod'!$E$8</definedName>
    <definedName name="KOR_PREZIME">'[1]Osn-Pod'!$C$7</definedName>
    <definedName name="KRUHA">#REF!</definedName>
    <definedName name="KUCE_U_OBRADI">#REF!</definedName>
    <definedName name="L">#REF!</definedName>
    <definedName name="LOKACIJA1">#REF!</definedName>
    <definedName name="LOKACIJA2">#REF!</definedName>
    <definedName name="ma" localSheetId="0">[3]popisi!$A$1:$A$9</definedName>
    <definedName name="ma">[4]popisi!$A$1:$A$9</definedName>
    <definedName name="marke">[5]Sheet2!$A$1:$A$9</definedName>
    <definedName name="MJES_DIONICE">#REF!</definedName>
    <definedName name="MJES_IZVR">#REF!</definedName>
    <definedName name="MJES_OBVEZNICE">#REF!</definedName>
    <definedName name="MJES_POC">'[1]Osn-Pod'!#REF!</definedName>
    <definedName name="MJES_SIT">'[1]Osn-Pod'!#REF!</definedName>
    <definedName name="MJES_ZA_OBR">'[1]Osn-Pod'!#REF!</definedName>
    <definedName name="MJESTO">'[1]Osn-Pod'!$G$7</definedName>
    <definedName name="NARUCITELJ">#REF!</definedName>
    <definedName name="NARUČITELJ">#REF!</definedName>
    <definedName name="NASELJE">'[1]Osn-Pod'!$G$5</definedName>
    <definedName name="norme">#REF!</definedName>
    <definedName name="NOV_PRESOFFLEX_TEXT">#REF!</definedName>
    <definedName name="OBJEKT">#REF!</definedName>
    <definedName name="OBJEKT1">#REF!</definedName>
    <definedName name="OBJEKT2">#REF!</definedName>
    <definedName name="OBVEZNICE">'[1]Osn-Pod'!#REF!</definedName>
    <definedName name="ODG_PROJEKTANT">'[1]Osn-Pod'!#REF!</definedName>
    <definedName name="OPĆINA">#REF!</definedName>
    <definedName name="_xlnm.Print_Area" localSheetId="0">'TROS (2)'!$A$1:$T$261</definedName>
    <definedName name="_xlnm.Print_Area">#REF!</definedName>
    <definedName name="Područje_Ispisa">#REF!</definedName>
    <definedName name="Područje_Ispisa_18">#REF!</definedName>
    <definedName name="Područje_Ispisa_20">#REF!</definedName>
    <definedName name="Područje_Ispisa_21">#REF!</definedName>
    <definedName name="POVR_IV">'[7]Osn-Pod'!$G$19</definedName>
    <definedName name="PP" localSheetId="0">#REF!</definedName>
    <definedName name="PP">#REF!</definedName>
    <definedName name="pre">#REF!</definedName>
    <definedName name="PREDH_SIT">#REF!</definedName>
    <definedName name="Predmjer" localSheetId="0">#REF!</definedName>
    <definedName name="Predmjer">#REF!</definedName>
    <definedName name="PREZIME">#REF!</definedName>
    <definedName name="Print_tritles" localSheetId="0">#REF!</definedName>
    <definedName name="Print_tritles">#REF!</definedName>
    <definedName name="Print_tritles_17">#REF!</definedName>
    <definedName name="Print_tritles_18">#REF!</definedName>
    <definedName name="Print_tritles_20">#REF!</definedName>
    <definedName name="Print_tritles_21">#REF!</definedName>
    <definedName name="Print_tritles_23">#REF!</definedName>
    <definedName name="Print_tritles_25">#REF!</definedName>
    <definedName name="Print_tritles_27">#REF!</definedName>
    <definedName name="Print_tritles_3">#REF!</definedName>
    <definedName name="printa">#REF!</definedName>
    <definedName name="PRIV_SIT_II">#REF!</definedName>
    <definedName name="PRO_KRAJ_RADA">'[1]Osn-Pod'!#REF!</definedName>
    <definedName name="PROJEKTANT">#REF!</definedName>
    <definedName name="PROJEKTANT1">'[1]Osn-Pod'!$C$15</definedName>
    <definedName name="PROJEKTANT2">'[1]Osn-Pod'!$C$16</definedName>
    <definedName name="RED_BR_SIT">'[1]Osn-Pod'!#REF!</definedName>
    <definedName name="REGISTRATOR" hidden="1">#REF!</definedName>
    <definedName name="RF" localSheetId="0">#REF!</definedName>
    <definedName name="RF">#REF!</definedName>
    <definedName name="s">#REF!</definedName>
    <definedName name="SIFRA">'[7]Osn-Pod'!$G$11</definedName>
    <definedName name="SIFRA_UPUTE">'[1]Osn-Pod'!$E$10</definedName>
    <definedName name="SIT_BROJ">'[1]Osn-Pod'!#REF!</definedName>
    <definedName name="TD">#REF!</definedName>
    <definedName name="TEK_RACUN">'[1]Osn-Pod'!#REF!</definedName>
    <definedName name="Trosk_Dolje">#REF!</definedName>
    <definedName name="UGOV_AVANS">'[1]Osn-Pod'!#REF!</definedName>
    <definedName name="UGOV_KRAJ_RADA">'[1]Osn-Pod'!#REF!</definedName>
    <definedName name="UGOV_POC_RADA">'[1]Osn-Pod'!#REF!</definedName>
    <definedName name="UPOJNI" hidden="1">#REF!</definedName>
    <definedName name="UPOJNI_B">#REF!</definedName>
    <definedName name="v">#REF!</definedName>
    <definedName name="v_21">#REF!</definedName>
    <definedName name="VI">#REF!</definedName>
    <definedName name="VII">#REF!</definedName>
    <definedName name="VIII">#REF!</definedName>
    <definedName name="VIK_PIPERKOVIĆ">#REF!</definedName>
    <definedName name="VOD_PROJ">#REF!</definedName>
    <definedName name="VRSTA_SIT">'[1]Osn-Pod'!#REF!</definedName>
    <definedName name="X">#REF!</definedName>
    <definedName name="XI">#REF!</definedName>
    <definedName name="XII">#REF!</definedName>
    <definedName name="XIII">#REF!</definedName>
    <definedName name="XIV">#REF!</definedName>
    <definedName name="XV">#REF!</definedName>
    <definedName name="XX">#REF!</definedName>
    <definedName name="XXX">#REF!</definedName>
    <definedName name="xyz">#REF!</definedName>
    <definedName name="ZAP">'[1]Osn-Pod'!#REF!</definedName>
    <definedName name="ZNRNASL">#REF!</definedName>
    <definedName name="ŽUPANIJA">#REF!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53" i="2" l="1"/>
  <c r="C240" i="2" l="1"/>
  <c r="T198" i="2"/>
  <c r="N52" i="2"/>
  <c r="N26" i="2"/>
  <c r="T26" i="2" s="1"/>
  <c r="T176" i="2"/>
  <c r="T175" i="2"/>
  <c r="T134" i="2"/>
  <c r="T133" i="2"/>
  <c r="V52" i="2"/>
  <c r="V51" i="2"/>
  <c r="A51" i="2"/>
  <c r="V50" i="2"/>
  <c r="V49" i="2"/>
  <c r="B49" i="2" s="1"/>
  <c r="T49" i="2"/>
  <c r="A49" i="2"/>
  <c r="T27" i="2"/>
  <c r="T24" i="2"/>
  <c r="V23" i="2"/>
  <c r="T23" i="2"/>
  <c r="T22" i="2"/>
  <c r="T173" i="2"/>
  <c r="T174" i="2"/>
  <c r="T119" i="2"/>
  <c r="T120" i="2"/>
  <c r="T121" i="2"/>
  <c r="T122" i="2"/>
  <c r="T123" i="2"/>
  <c r="T124" i="2"/>
  <c r="T125" i="2"/>
  <c r="T126" i="2"/>
  <c r="T127" i="2"/>
  <c r="T128" i="2"/>
  <c r="T129" i="2"/>
  <c r="T130" i="2"/>
  <c r="T131" i="2"/>
  <c r="T132" i="2"/>
  <c r="T95" i="2"/>
  <c r="T96" i="2"/>
  <c r="T97" i="2"/>
  <c r="T98" i="2"/>
  <c r="T99" i="2"/>
  <c r="T100" i="2"/>
  <c r="T101" i="2"/>
  <c r="T102" i="2"/>
  <c r="T103" i="2"/>
  <c r="T104" i="2"/>
  <c r="T105" i="2"/>
  <c r="T106" i="2"/>
  <c r="T41" i="2"/>
  <c r="T42" i="2"/>
  <c r="T43" i="2"/>
  <c r="T44" i="2"/>
  <c r="T45" i="2"/>
  <c r="T46" i="2"/>
  <c r="T47" i="2"/>
  <c r="T13" i="2"/>
  <c r="T14" i="2"/>
  <c r="T15" i="2"/>
  <c r="T16" i="2"/>
  <c r="T17" i="2"/>
  <c r="T18" i="2"/>
  <c r="T19" i="2"/>
  <c r="T20" i="2"/>
  <c r="T25" i="2"/>
  <c r="T52" i="2" l="1"/>
  <c r="A255" i="2"/>
  <c r="A253" i="2"/>
  <c r="T200" i="2"/>
  <c r="A200" i="2"/>
  <c r="B198" i="2"/>
  <c r="A198" i="2"/>
  <c r="T191" i="2"/>
  <c r="Q181" i="2" s="1"/>
  <c r="W189" i="2"/>
  <c r="T189" i="2"/>
  <c r="V187" i="2"/>
  <c r="T187" i="2"/>
  <c r="V186" i="2"/>
  <c r="T186" i="2"/>
  <c r="V185" i="2"/>
  <c r="T185" i="2"/>
  <c r="V184" i="2"/>
  <c r="T184" i="2"/>
  <c r="D184" i="2"/>
  <c r="D185" i="2" s="1"/>
  <c r="D186" i="2" s="1"/>
  <c r="D187" i="2" s="1"/>
  <c r="A183" i="2"/>
  <c r="B172" i="2"/>
  <c r="T172" i="2"/>
  <c r="Q178" i="2" s="1"/>
  <c r="V168" i="2"/>
  <c r="T166" i="2"/>
  <c r="T164" i="2"/>
  <c r="T162" i="2"/>
  <c r="T160" i="2"/>
  <c r="T158" i="2"/>
  <c r="B156" i="2"/>
  <c r="T156" i="2"/>
  <c r="B154" i="2"/>
  <c r="T154" i="2"/>
  <c r="B152" i="2"/>
  <c r="T152" i="2"/>
  <c r="A150" i="2"/>
  <c r="A170" i="2" s="1"/>
  <c r="T146" i="2"/>
  <c r="A146" i="2"/>
  <c r="T144" i="2"/>
  <c r="B142" i="2"/>
  <c r="T142" i="2"/>
  <c r="A142" i="2"/>
  <c r="V130" i="2"/>
  <c r="V129" i="2"/>
  <c r="B118" i="2"/>
  <c r="T118" i="2"/>
  <c r="T110" i="2"/>
  <c r="A110" i="2"/>
  <c r="B103" i="2"/>
  <c r="T93" i="2"/>
  <c r="Q91" i="2"/>
  <c r="T91" i="2" s="1"/>
  <c r="B89" i="2"/>
  <c r="T89" i="2"/>
  <c r="A83" i="2"/>
  <c r="T78" i="2"/>
  <c r="A78" i="2"/>
  <c r="T76" i="2"/>
  <c r="T75" i="2"/>
  <c r="A74" i="2"/>
  <c r="T72" i="2"/>
  <c r="T71" i="2"/>
  <c r="B70" i="2"/>
  <c r="T68" i="2"/>
  <c r="A68" i="2"/>
  <c r="B66" i="2"/>
  <c r="T66" i="2"/>
  <c r="T56" i="2"/>
  <c r="A56" i="2"/>
  <c r="B55" i="2"/>
  <c r="T55" i="2"/>
  <c r="A55" i="2"/>
  <c r="B43" i="2"/>
  <c r="V40" i="2"/>
  <c r="T40" i="2"/>
  <c r="A39" i="2"/>
  <c r="B37" i="2"/>
  <c r="T37" i="2"/>
  <c r="A37" i="2"/>
  <c r="A29" i="2"/>
  <c r="T12" i="2"/>
  <c r="Q29" i="2" s="1"/>
  <c r="A9" i="2"/>
  <c r="C1" i="2"/>
  <c r="Q58" i="2" l="1"/>
  <c r="Q220" i="2" s="1"/>
  <c r="B105" i="2"/>
  <c r="V128" i="2"/>
  <c r="B128" i="2" s="1"/>
  <c r="A172" i="2"/>
  <c r="B200" i="2"/>
  <c r="Q218" i="2"/>
  <c r="B91" i="2"/>
  <c r="Q232" i="2"/>
  <c r="Q167" i="2"/>
  <c r="Q230" i="2" s="1"/>
  <c r="B174" i="2"/>
  <c r="B176" i="2" s="1"/>
  <c r="Q112" i="2"/>
  <c r="Q224" i="2" s="1"/>
  <c r="A89" i="2"/>
  <c r="A103" i="2" s="1"/>
  <c r="A91" i="2"/>
  <c r="Q148" i="2"/>
  <c r="Q228" i="2" s="1"/>
  <c r="Q80" i="2"/>
  <c r="Q222" i="2" s="1"/>
  <c r="Q203" i="2"/>
  <c r="Q240" i="2" s="1"/>
  <c r="A116" i="2"/>
  <c r="A128" i="2" s="1"/>
  <c r="Q136" i="2"/>
  <c r="Q226" i="2" s="1"/>
  <c r="B158" i="2"/>
  <c r="B164" i="2" s="1"/>
  <c r="B166" i="2" s="1"/>
  <c r="Q193" i="2"/>
  <c r="Q234" i="2" s="1"/>
  <c r="V183" i="2"/>
  <c r="B183" i="2" s="1"/>
  <c r="A152" i="2"/>
  <c r="A164" i="2"/>
  <c r="A166" i="2"/>
  <c r="A158" i="2"/>
  <c r="A43" i="2"/>
  <c r="A101" i="2"/>
  <c r="Q242" i="2" l="1"/>
  <c r="Q236" i="2"/>
  <c r="B160" i="2"/>
  <c r="A122" i="2"/>
  <c r="A118" i="2"/>
  <c r="V188" i="2"/>
  <c r="A97" i="2"/>
  <c r="A105" i="2"/>
  <c r="A154" i="2"/>
  <c r="A156" i="2" s="1"/>
  <c r="A160" i="2"/>
  <c r="Q245" i="2" l="1"/>
  <c r="A120" i="2"/>
  <c r="A124" i="2"/>
  <c r="Q247" i="2" l="1"/>
  <c r="Q249" i="2" l="1"/>
</calcChain>
</file>

<file path=xl/sharedStrings.xml><?xml version="1.0" encoding="utf-8"?>
<sst xmlns="http://schemas.openxmlformats.org/spreadsheetml/2006/main" count="236" uniqueCount="132">
  <si>
    <t>TEHNIČKI DIO</t>
  </si>
  <si>
    <t xml:space="preserve">TROŠKOVNIK </t>
  </si>
  <si>
    <t>PRIPREMNI I ZEMLJANI RADOVI</t>
  </si>
  <si>
    <t>Površinski iskop zemlje III kategorije dubine do 25 cm, s guranjem na deponiju gradilišta do 50 m.građevine.</t>
  </si>
  <si>
    <r>
      <t>m</t>
    </r>
    <r>
      <rPr>
        <vertAlign val="superscript"/>
        <sz val="9"/>
        <rFont val="Arial CE"/>
        <family val="2"/>
        <charset val="238"/>
      </rPr>
      <t>2</t>
    </r>
  </si>
  <si>
    <t>2.</t>
  </si>
  <si>
    <t>a) strojno 80%</t>
  </si>
  <si>
    <r>
      <t>m</t>
    </r>
    <r>
      <rPr>
        <vertAlign val="superscript"/>
        <sz val="9"/>
        <rFont val="Arial CE"/>
        <family val="2"/>
        <charset val="238"/>
      </rPr>
      <t>3</t>
    </r>
  </si>
  <si>
    <t>b) ručno 20%</t>
  </si>
  <si>
    <t>3.</t>
  </si>
  <si>
    <t>Zatrpavanje  oko  temelja  zemljom  dobivenim  od  površinskog  iskopa  uz potrebno nabijanje i planiranje.</t>
  </si>
  <si>
    <t>4.</t>
  </si>
  <si>
    <t>Zatrpavanje slojem šljunka međuprostora između temelja do visine okolnog terena.</t>
  </si>
  <si>
    <t>PRIPREMNI I ZEMLJANI RADOVI UKUPNO</t>
  </si>
  <si>
    <t>BETONSKI I ARMIRANOBETONSKI RADOVI</t>
  </si>
  <si>
    <r>
      <t>Kod izvođenja, treba se pridržavati nacrta, statičkog računa i stručnog  nalaza o ispitivanju tla. U koliko bi se prilikom iskopa ustanovilo odstupanje od predviđene nosivosti tla, izvođač  radova  dužan je odmah o tome izvjestiti Investitora, radi poduzimanja  potrebnih mjera za eventualne promjene dimenzija ili dubine iskopa tla.
U jediničnim cijenama zemljanih i ostalih radova, uključeni su i svi potrebni pripremni radovi, kao i sva otežanja pri izvođenju
 ( podupiranje, crpljenje podzemne  i oborinske vode i sl. ), pa se ne mogu posebno zaračunavati.
Kopanje pjeskovitog terena podrazumjeva se kao rad u tlu II i III kategorije.  Svaku štetu koju izvođač izazove svojim  nestručnim radom, nepodupiranjem ugroženih djelova, ili iz bilo kojeg drugog razloga proizvedenog njegovom krivicom, dužan je sam snositi i o svom trošku dovesti u red.
Prekopavanja ne smije biti i ako izvođač iskopa dublje nego je predviđeno ili loše izravna dno, dužan je loše sravljeni dio popuniti nabijenim betonom  MB - 10. Izrada temeljnih  stopa ne smije otpočeti prije nego Investitorov  predstavnik ne pregleda i primi iskope.
Nakon iskolčenja objekta, a prije prije  početka  radova, izvođač je dužan o svom o svom trošku, detaljno snimiti teren, 
a podatke unijeti u građevinsku knjigu. Na isti način postupiti sa izmjerama dubina iskopa.
Obračun svih zemljanih radova vrši se po m</t>
    </r>
    <r>
      <rPr>
        <vertAlign val="superscript"/>
        <sz val="9"/>
        <rFont val="Arial CE"/>
        <family val="2"/>
        <charset val="238"/>
      </rPr>
      <t>3</t>
    </r>
    <r>
      <rPr>
        <sz val="9"/>
        <rFont val="Arial CE"/>
        <family val="2"/>
        <charset val="238"/>
      </rPr>
      <t xml:space="preserve">  otkopanog samoniklog terena bez obzira na kategoriju.  </t>
    </r>
  </si>
  <si>
    <t>Skidanje humusa u sloju debljine 12 cm sa utovarom na kamione i odvozom na gradsku deponiju udaljenosti do 5 km, s istovarom i razastiranjem.</t>
  </si>
  <si>
    <t>a) beton</t>
  </si>
  <si>
    <t>b) oplata</t>
  </si>
  <si>
    <t xml:space="preserve">Ručni iskop u tlu III kategorije za podrum.Stavka podrazumjeva utovar na kamione i odvoz na gradsku deponiju udaljenosti do 5 km, istovar i razastiranje.
</t>
  </si>
  <si>
    <t>Nabava, transport i ugradnja tucanika u sloju debljine 5  cm za neprohodni ravni krov.</t>
  </si>
  <si>
    <t>BETONSKI RADOVI UKUPNO</t>
  </si>
  <si>
    <t>ARMIRAČKI RADOVI</t>
  </si>
  <si>
    <t>Kod izvođenja, treba se pridržavati armaturnih nacrta, statičkog računa i pravila struke. Cement korišten za izradu  betona  mora biti svjež i propisno skladišten.   
Agregat za spravljanje betona  mora biti sasvim čist od gline ili mulja, a granuliran prma standardu za propisanu marku betona.
Po završenom betoniranju, u slučaju velikih vrućina, beton treba pokriti i održavati u vlažnom stanju najmanje sedam dana - polijevanjem vodom (koje  mora  biti  često ako je konstrukcija izložena suncu). 
Sva oplata za betonske radove mora biti točno i precizno izrađena prema planovimaoplate i ostalim detaljima. Ispravnost horizontalnog i vertikalnog položaja oplate, kao i osi stupova moraju, od strane izvođača, biti provjerene geodetskim instrumentima. Skidanje oplate može se izvesti samo po odobrenju odgovornog lica. Podupirače oplate postaviti u dovoljnom broju, kako bi ista mogla podnijeti teret i uvjete ugradnje, bez slijeganja i izvijanja u bilo kojem smjeru.
Drvena građa korištena za oplatu mora odgovarati  detaljima  planova  oplate. Sve potrebne elemente oplate proračunava i definira izvođač betonskih radova. Potrebna skela za betonske grede ne plaća se posebno, već je uračunata u cijenu betona. 
Krojenje oplate i podupirača, kao i izradu skele mora vršiti stručno lice.
Sve armiranobetonske  konstrukcije koje ostaju vidljive, u slučaju oštećenja, moraju biti zakrpane i pačokirane.
Jediničnom cijenom je obuhvaćena  ugradnja  svih  sidara za čeličnu konstrukciju, nastavnih željeza za povezivnje s zidanim 
zidovima, te ostavljanje ili naknadno  probijanje svih  otvora u temeljima, zidnim platnima ili stropovima, potrebnih za prolaz
 instalacija. U sve dilatacije armiranobetonske  konstrukcije treba ugraditi plastičnu dilatacionu traku. 
Armatura mora biti dobro očišćena od hrđe, blata,kreča i ostalih nečistoća, a rezana i savijana točno po detaljima. 
Nikakvo betoniranje nesmije početi prije nego odgovorno lice pregleda armaturu. Za vrijeme betoniranja mora ostati u 
predviđenom položaju, a po cijeloj dužini i opsegu mora biti obuhvaćena betonom. Za visokokvalitetne betone (MB &gt; 30)
 obvezno primjeniti recepturu i granulometrijski sastav specijalizirane ustanove.
Zbijanje betona vršiti pervibratorima, tako da ne do|e do stvaranja segregacionih gnijezda.</t>
  </si>
  <si>
    <t>kg</t>
  </si>
  <si>
    <t>Betoniranje betona u padu na ravnom krovu, betonom MB 30.</t>
  </si>
  <si>
    <t>Betoniranje temelja dvorišne ograde. (0,80m u zemlji + 0,4 nadtemelja)</t>
  </si>
  <si>
    <t>-</t>
  </si>
  <si>
    <t xml:space="preserve">beton </t>
  </si>
  <si>
    <t>oplata</t>
  </si>
  <si>
    <t>Betoniranje nadtemeljnih serklaža.</t>
  </si>
  <si>
    <t>Betoniranje podložnog sloja betona d 10 cm , ispod podne ploče podruma, betonom MB10 .</t>
  </si>
  <si>
    <t>ARMIRAČKI RADOVI UKUPNO</t>
  </si>
  <si>
    <t>ZIDARSKI  RADOVI</t>
  </si>
  <si>
    <r>
      <t>Zidati  treba  čisto u horizontalnim redovima i sa pravilnim vezama. Zidne  plohe trebaju biti ravne, ivice oštre, a sve vertikale pod viskom. 
Pri zidanju na velikoj vrućini maetrijal za zidanje kvasiti vodom, osim ako proizvođač drugačije na zahtjeva. Prilikom obračuna, otvori sa gredom nad njma, odbijaju se od kubature zida, prema dimenzijama iz nacrta. Cijenom radova su obuhvaćene  pokretne  skele, izrada šablona, uobičajeni  rastur materijala, kao i čišćenje poslije završetka radova.  Spravljnje morta se vrši točno po propisima, u razmjerima koji su predviđeni projektom. Sve zidove prije  žbukanja treba temeljito očistiti i nakvasiti, a žbukanje izvesti u tankim slojevima. Spravljeni mort se mora iskoristiti istog dana.  Pri obračunu žbukanja odbija se višak preko 3 m</t>
    </r>
    <r>
      <rPr>
        <vertAlign val="superscript"/>
        <sz val="9"/>
        <rFont val="Arial CE"/>
        <family val="2"/>
        <charset val="238"/>
      </rPr>
      <t>2</t>
    </r>
    <r>
      <rPr>
        <sz val="9"/>
        <rFont val="Arial CE"/>
        <family val="2"/>
        <charset val="238"/>
      </rPr>
      <t>, za otvore veće od 3 m</t>
    </r>
    <r>
      <rPr>
        <vertAlign val="superscript"/>
        <sz val="9"/>
        <rFont val="Arial CE"/>
        <family val="2"/>
        <charset val="238"/>
      </rPr>
      <t>2</t>
    </r>
    <r>
      <rPr>
        <sz val="9"/>
        <rFont val="Arial CE"/>
        <family val="2"/>
        <charset val="238"/>
      </rPr>
      <t>.</t>
    </r>
  </si>
  <si>
    <t>Zidanje vanjskih podrumskih zidova debljine 25 cm od betonskih blokoava u produženom mortu</t>
  </si>
  <si>
    <t>Zidanje zidova debljine 25 cm od blok opeke u produženom mortu</t>
  </si>
  <si>
    <t>Zidanje unutarnjih nosivih zidova debljine 20 cm od blok opeke u produženom mortu</t>
  </si>
  <si>
    <r>
      <t>Nabava, transport i ugradnja FERT nosača sa pripadajućim puniocima za međukatne konstrukcije (d</t>
    </r>
    <r>
      <rPr>
        <vertAlign val="subscript"/>
        <sz val="9"/>
        <rFont val="Arial CE"/>
        <family val="2"/>
        <charset val="238"/>
      </rPr>
      <t>ploče</t>
    </r>
    <r>
      <rPr>
        <sz val="9"/>
        <rFont val="Arial CE"/>
        <family val="2"/>
        <charset val="238"/>
      </rPr>
      <t xml:space="preserve"> = 16 + 5 = 21 cm). Uobzirena sva potrebna oplata odnosno podupirači.</t>
    </r>
  </si>
  <si>
    <t>Izrada hidroizolacije nadtemelja od opeke na betonskom temelju i hidroizolacija podseka na nadtemelju od opeke sa hidroizolacijskom bitumenskom trakom širine 80 x 80 cm, 60 x 60 cm i 0,45 x 0,45 cm. U cijenu su uključene vrijednosti svih radova i materijala.</t>
  </si>
  <si>
    <t>Zidanje zidova ograde debljine 20 cm od blok opeke.</t>
  </si>
  <si>
    <r>
      <t>Prorezivanje  FERT nosača sa pripadajućim puniocima (d</t>
    </r>
    <r>
      <rPr>
        <vertAlign val="subscript"/>
        <sz val="9"/>
        <rFont val="Arial CE"/>
        <family val="2"/>
        <charset val="238"/>
      </rPr>
      <t>ploče</t>
    </r>
    <r>
      <rPr>
        <sz val="9"/>
        <rFont val="Arial CE"/>
        <family val="2"/>
        <charset val="238"/>
      </rPr>
      <t xml:space="preserve"> = 16 + 5 = 21 cm) kosog stropa potkrovlja za ugradnju krovnih prozora. Uobzirena sva potrebna oplata odnosno podupirači.</t>
    </r>
  </si>
  <si>
    <t>Obijanje postojeće loše izvedene žbuke. Uobzirena potrebna skela.</t>
  </si>
  <si>
    <t>Dobava materijala te ugradba toplinske izolacije od "kombi" ploča na sve stupove, vertikalne i horizontalne serklaže. Toplinska izolacija ugrađuje se zajedno s oplatom.U cijenu su uključene vrijednosti svih potrebnih radova, materijal i radna skela.</t>
  </si>
  <si>
    <t>a.</t>
  </si>
  <si>
    <t>debljina 3 cm</t>
  </si>
  <si>
    <t>9.</t>
  </si>
  <si>
    <t>Dobava i ugradba metalnih spojnica od nehrđajućih L i T profila 35/35/4 mm na spojevima različitih podnih obloga. U cijenu su uključene vrijednosti svih potrebnih radova i materijal.</t>
  </si>
  <si>
    <r>
      <t>m</t>
    </r>
    <r>
      <rPr>
        <vertAlign val="superscript"/>
        <sz val="9"/>
        <rFont val="Arial CE"/>
        <family val="2"/>
        <charset val="238"/>
      </rPr>
      <t>1</t>
    </r>
  </si>
  <si>
    <t>TESARSKI RADOVI</t>
  </si>
  <si>
    <t>Izrada horizontalne hidroizolacije balkona i konzola koju čine :
– hladni prednamaz  - Proizvod jednako vrijedan kao Resitol (HRN U.M3.240) – na očišćenu i suhu betonsku podlogu nanosi se četkanjem hladan bitumenski prednamaz. Utrošak 0,4 kg/m².
– fleksibilna hidroizolacijska traka za zavarivanje - Proizvod jednakovrijedan kao Bitufix GV-4 (HRN U.M3.300), kategorije 4, s uloškom od staklene tkanine 100% zavarena na preklopima i za podlogu obrađenu Resitolom. Utrošak 1,15 m/m² (Izvodi se u dva sloja).
ili Proizvod jednakovrijedan kao Flex Bitufix GV-5 (HRN U.M3.300) – visokofleksibilna hidroizolacijska traka za zavarivanje, kategorije 5, s uloškom od staklene tkanine 100% zavarena na grundiranu podlogu. Utrošak 1,15 m/m² (Izvodi se u jednom sloju). 
Kod izvođenja radova treba se pridržavati smjernica o primjeni propisanih od strane proizvođača materijala.  Kvaliteta ugrađene hidroizolacije dokazuje se ispitivanjem vodenom probom u trajanju 24 sata, a predaje upisom u građevinski dnevnik
Obračun se vrši po m² izvedenih potrebnih površina s uračunatim podizanjem izolacije uz fasadu zgrade u
 visini od 60 cm.</t>
  </si>
  <si>
    <t>Nabava i ugradnja termičke zaštite betonskih elemenata kombi pločama.</t>
  </si>
  <si>
    <t>kombi ploča debljine  3 cm</t>
  </si>
  <si>
    <t>kombi ploča debljine  5 cm</t>
  </si>
  <si>
    <t xml:space="preserve">Poletvanje kosih krovnih ploha drvenim letvama 4/5 cm crnogorica II klase neposredno na rogove za pokrov drvenom šindrom. U cijeni je sadržan sav potreban materijal i spojna sredstva te sav rad na izradi i prijenosima. Premaz drvene građe zaštitnim fungicidnim sredstvom (kao xiladecor ili sl.). Obračun po m2 poletvane površine, mjereno po kosoj površini krova.
</t>
  </si>
  <si>
    <t>TESARSKI  RADOVI UKUPNO</t>
  </si>
  <si>
    <t>KROVOPOKRIVAČKI RADOVI</t>
  </si>
  <si>
    <t>Nabava i polaganje parketa I klase. Dužina letvice 70-80 cm. Širina letvice 6 cm. Paralelno polaganje po dužoj strani prostorije. Početak reda treba izvesti od nejednakih komada parketa da bi se postigla neravnomjerna i prirodna prekapanja fuga. U  cijenu uračunati sve potrebne predradnje, brušenje i lakiranje.</t>
  </si>
  <si>
    <t>,</t>
  </si>
  <si>
    <t>1.</t>
  </si>
  <si>
    <t xml:space="preserve">Dvostruko pokrivanje krova drvenom šindrom od crnogoričnih daščica. U cijenu je uključen sav potreban materijal  i spojna sredstva  te sav rad na izradi i prijenosima. U cijenu je uključeno pokrivanje sljemena i grebena.Obračun po m2 , mjereno po kosoj površini krova.
</t>
  </si>
  <si>
    <t>Nabava i ugradnja podnih neglaziranih keramičkih (klinker) pločica sa polaganjem u cementni mort. Stavkom obuhvaćeno fugiranje.</t>
  </si>
  <si>
    <t>KROVOPOKRIVAČKI RADOVI UKUPNO</t>
  </si>
  <si>
    <t>STOLARSKI RADOVI</t>
  </si>
  <si>
    <t>Obijanje postojeće fasadne žbuke i priprema za izradu toplinske izolacije. Uobzirena sva potrebna skela.</t>
  </si>
  <si>
    <t>Nabava i izrada toplinske fasade od TERVOL laminat ploča. Rad se izvodi točno po naputku proizvođača. Uobzirena sva potrebna skela i držači.</t>
  </si>
  <si>
    <t>kom.</t>
  </si>
  <si>
    <t xml:space="preserve">Izrada i ugradba drvenih hrastovih klupa.U cijenu je uključena sva drvena grada, premazana zaštitnim fungicidnim premazom (kao xiladecor) ili slično, svi potrebni spojni elementi , te sav rad na izradi i prijenosima. Obračun po pojedinačnoj klupi
a/ Veličine sjedala 40 x 317, visine 40 cm
</t>
  </si>
  <si>
    <t xml:space="preserve">Završna obrada temeljnog dijela fasade, završni sloj kao TERAPLAST G proizvođač "Samoborka", u svemu po preporuci proizvođaća, u tonu po izboru projektanta. U cijenu uključiti vrijednosti svih potrebnih radova i materijal. </t>
  </si>
  <si>
    <t>Ličenje stolarije i elemenata crne bravarije uljnim naličima. Podrazumjeva sa priprema podloge, kitanje i brušenje, te temeljni i završni naliči.</t>
  </si>
  <si>
    <t>Ličenje stolarije i drvenih obloga lazurnim premazima (minimalno 2 sloja),s prethodnim potrebnim brušenjem</t>
  </si>
  <si>
    <t>STOLARSKI RADOVI UKUPNO</t>
  </si>
  <si>
    <t>PODOPOLAGAČKI RADOVI</t>
  </si>
  <si>
    <t>8.</t>
  </si>
  <si>
    <t>PODOPOLAGAČKI  RADOVI UKUPNO</t>
  </si>
  <si>
    <t>DODATAK ZA ORGANIZACIJU GRADILIŠTA</t>
  </si>
  <si>
    <t xml:space="preserve">Nabava materijala, izrada i ugradnja bravarskih pozicija koje moraju biti izrađene od profila iz eloksiranog aluminija ili galvaniziranog (bruniranog) čelika. Svi spojevi elemenata moraju biti glatki, a između krila i dovratnika (doprozornika) moraju biti ugrađena gumena brtvila. Ukoliko dolazi do spoja različitih metala mora se spriječiti mogućnost elektrokorozije. Na vanjskim elementima predvidjeti i ugraditi potrebne opšave. Za sve elemente izvoditelj je obvezan izraditi izvedbene nacrte po stvarnim mjerama i iste dostaviti nadzornom inžinjeru na odobrenje. </t>
  </si>
  <si>
    <t>POZ.</t>
  </si>
  <si>
    <t>otklopni krovni otvor</t>
  </si>
  <si>
    <t>dim.</t>
  </si>
  <si>
    <t>120 x 120 cm</t>
  </si>
  <si>
    <t>podrumski prozor</t>
  </si>
  <si>
    <t>140 x   60 cm</t>
  </si>
  <si>
    <t>100 x   60 cm</t>
  </si>
  <si>
    <t xml:space="preserve">  90 x   60 cm</t>
  </si>
  <si>
    <t xml:space="preserve">Osiguranje pristupa transportnih sredstava do gradilišta koje uključuje sječenje šiblja, samoniklih stabala i premoštenje jaraka na trasi pristupnog puta, kojim se doprema potrebna građa i  dovoze strojevi za zemljane radove.
</t>
  </si>
  <si>
    <t>pauš.</t>
  </si>
  <si>
    <r>
      <t>Izrada i postavljanje rešetke za brisanje obuće. Izrada od plosnog željeza 25/5 cm na razmaku 2,5 cm sa poprečnom ukrutom od istog profila. Sve antikorozivno zaštićeno i ličeno uljanom bojom. Težina cca 35 kg/ m</t>
    </r>
    <r>
      <rPr>
        <vertAlign val="superscript"/>
        <sz val="9"/>
        <rFont val="Arial CE"/>
        <family val="2"/>
        <charset val="238"/>
      </rPr>
      <t>2</t>
    </r>
    <r>
      <rPr>
        <sz val="9"/>
        <rFont val="Arial CE"/>
        <family val="2"/>
        <charset val="238"/>
      </rPr>
      <t>. Postavljanje u izvedeni okvir. Okvir se izvodi od L profila 30x30 mm koji se ubetonirava u izvedeni beton otvora u koji se postavlja rešetka. Betonski radovi se posebno obračunavaju. 
dimenzije 190x 70 cm</t>
    </r>
  </si>
  <si>
    <r>
      <t>m</t>
    </r>
    <r>
      <rPr>
        <vertAlign val="superscript"/>
        <sz val="9"/>
        <rFont val="Arial CE"/>
        <family val="2"/>
        <charset val="238"/>
      </rPr>
      <t>3</t>
    </r>
    <r>
      <rPr>
        <sz val="10"/>
        <rFont val="Arial"/>
        <family val="2"/>
        <charset val="238"/>
      </rPr>
      <t/>
    </r>
  </si>
  <si>
    <r>
      <t>m</t>
    </r>
    <r>
      <rPr>
        <vertAlign val="superscript"/>
        <sz val="9"/>
        <rFont val="Arial CE"/>
        <family val="2"/>
        <charset val="238"/>
      </rPr>
      <t>4</t>
    </r>
    <r>
      <rPr>
        <sz val="10"/>
        <rFont val="Arial"/>
        <family val="2"/>
        <charset val="238"/>
      </rPr>
      <t/>
    </r>
  </si>
  <si>
    <t>DODATAK ZA ORGANIZACIJU GRADILIŠTA UKUPNO</t>
  </si>
  <si>
    <t>10.</t>
  </si>
  <si>
    <t>TESARSKI  RADOVI</t>
  </si>
  <si>
    <t>R E K A P I T U L A C I J A   :</t>
  </si>
  <si>
    <t>a) GRAĐEVINSKO - ZANATSKI RADOVI</t>
  </si>
  <si>
    <t>5.</t>
  </si>
  <si>
    <t>6.</t>
  </si>
  <si>
    <t>KROVOPOKRIVAČKI</t>
  </si>
  <si>
    <t>7.</t>
  </si>
  <si>
    <t>STOLARSKI  RADOVI</t>
  </si>
  <si>
    <t>UKUPNO GRAĐEVINSKO - ZANATSKI RADOVI</t>
  </si>
  <si>
    <t>b) INSTALATERSKI RADOVI</t>
  </si>
  <si>
    <t>UKUPNO INSTALATERSKI RADOVI</t>
  </si>
  <si>
    <t>UKUPNO SVI RADOVI</t>
  </si>
  <si>
    <t xml:space="preserve"> + PDV 25%</t>
  </si>
  <si>
    <t>GRAĐEVINSKI RADOVI SVEUKUPNO + PDV:</t>
  </si>
  <si>
    <t>Projektant:</t>
  </si>
  <si>
    <t>Odvoz viška zemlje iz iskopa na deponiju udaljenosti do 5 km</t>
  </si>
  <si>
    <t xml:space="preserve">Dobava, sječenje, savijanje i postavljanje sa prijevozom armature srednje složenosti svih profila. U cijenu su uključene vrijednosti svih radova i materijala.
rebrasta armatura ϕ8 i ϕ14, mreža Q 257
</t>
  </si>
  <si>
    <t xml:space="preserve">Izrada nosive konstrukcije čardaka sastavljene od greda, stupova i kosnika od hrastovine, cera i sl. 2. klase međusobno povezanih tesarskim vezovima i potrebnim čeličnim sponama, odnosno vijcima. U cijenu je uključena sva drvena građa, premazana zaštitnim fungicidnim premazom (kao xiladecor) ili slično, sav potreban okov spojeva i usidrenja, te sav rad na izradi i prijenosima. Obračun po m3 ugrađene građe u konstrukciju .
</t>
  </si>
  <si>
    <t>Izrada  nosive  konstrukcije  stijene čardaka- vidikovca  od  hrastovine, cera i sl. 2. klase sastavljene od planjki i poberuha međusobno povezanih tesarskim vezovima, drvenim klinovima (moždanicima) i potrebnim čeličnim sponama, odnosno vijcima. U cijenu je uključena sva drvena građa, d= 8 cm, premazana zaštitnim fungicidnim premazom (kao xiladecor) ili slično, sav potreban okov spojeva i usidrenja, te sav rad na izradi i prijenosima. Obračun po m3 ugrađene građe u konstrukciju stijene.</t>
  </si>
  <si>
    <t>Izrada drvene krovne konstrukcije četverostrešnog krovišta od hrastovine, cera i sl. 2. klase. Elementi krovišta međusobno povezani tesarskim vezovima, čeličnim sponama odnosno vijcima. U cijenu je uključena sva drvena građa, premazana zaštitnim fungicidnim premazom (kao xiladecor) ili slično, sav potreban okov spojeva i usidrenja, te sav rad na izradi i prijenosima. Obračun po m3 ugrađene građe u gotovi krov.</t>
  </si>
  <si>
    <t>Izrada i ugradba punih tesarskih vrata, dovratnik i krilo od hrastovine, cera i sl. 2. klase. Kompletan odgovarajući stolarski okov s dodatnom cilindričnom bravom. Ličenje lazurnom bojom uključeno u stavku. U cijeni je sadržan sav potreban materijal i spojna sredstva te sav rad na izradi i prijenosima.
tesarska vrata  90/210</t>
  </si>
  <si>
    <t>Izrada obloge nosive  konstrukcije  stijene čardaka- stubišta i ulaznog dijela  od  hrastovine, cera i sl. 2. klase sastavljene od daske međusobno povezanih tipa pero/utor ili sl., i potrebnim čeličnim sponama, odnosno vijcima. U cijenu je uključena sva drvena građa, d= 2,5 cm, premazana zaštitnim fungicidnim premazom (kao xiladecor) ili slično, sav potreban okov spojeva i usidrenja, te sav rad na izradi i prijenosima. Obračun po m3 ugrađene građe kao obloge konstrukcije.</t>
  </si>
  <si>
    <t>IZOLACIJSKI  RADOVI</t>
  </si>
  <si>
    <t>Iskop temelja u tlu III kategorije širine do 0,4 m, a dubine do 1,0 m, s odvozom iskopanog materijala do 50 m.</t>
  </si>
  <si>
    <t>Iskop temelja za stupove pristupne staze u tlu III kategorije širine do 0,6x0,6 m, a dubine do 1,0 m, s odvozom iskopanog materijala do 50 m.</t>
  </si>
  <si>
    <t>Betoniranje ulaznog podesta i stubišta MB-20 u oplati. U cijeni je uključena izrada odnosno dobava i prijevoz betona te strojna ugradba i njega svježeg betona</t>
  </si>
  <si>
    <t xml:space="preserve">Izrada nosive konstrukcije pristupne staze na stupovima sastavljene od greda, stupova i kosnika od hrastovine, cera i sl. 2. klase međusobno povezanih tesarskim vezovima i potrebnim čeličnim sponama, odnosno vijcima. U cijenu je uključena sva drvena građa, premazana zaštitnim fungicidnim premazom (kao xiladecor) ili slično, sav potreban okov spojeva i usidrenja, te sav rad na izradi i prijenosima. Obračun po m3 ugrađene građe u konstrukciju .
</t>
  </si>
  <si>
    <t>Izrada i ugradba drvenog stubišta od hrastovine, cera i sl. 2. klase prema nacrtu. Sastavljeno od gazišta , tetiva i podesta, rukohvata odnosno  ograde, međusobno povezanih stolarskim vezovima i potrebnim čeličnim sponama, odnosno vijcima. U cijenu je uključena sva drvena građa (gazišta širine cca 30 cm, d=5 cm, tetive d= 8 cm, š= cca 30 cm, podesti d= 5 cm,,.. ukupno cca 2,2 m3.), premazana zaštitnim fungicidnim premazom (kao xiladecor) ili slično, svi potrebni spojni elementi , te sav rad na izradi i prijenosima. Stubište je peterokrako. Obračun po kompletu stubišta.</t>
  </si>
  <si>
    <t>Dražen LEKO dipl.ing.građ.</t>
  </si>
  <si>
    <t>Polaganje poda od drvenih mosnica od hrastovine, cera ili sl. 2. klase, debljine 5 cm preko podnih greda u prizemlju. U cijenu je uključena sva drvena grada, premazana zaštitnim fungicidnim premazom (kao xiladecor) ili slično, svi potrebni spojni elementi , te sav rad na izradi i prijenosima. Obračun po m2</t>
  </si>
  <si>
    <t>Polaganje poda od drvenih mosnica od hrastovine, cera ili sl. 2. klase debljine  5  cm  preko podnih i stropnih greda vidikovca. U cijenu je uključena sva drvena grada, premazana zaštitnim fungicidnim premazom (kao xiladecor) ili slično, svi potrebni spojni elementi , te sav rad na izradi i prijenosima. Obračun po m2</t>
  </si>
  <si>
    <t>Polaganje poda od drvenih mosnica od hrastovine, cera ili sl. 2. klase debljine  5  cm  preko podnih greda pristupne staze. U cijenu je uključena sva drvena grada, premazana zaštitnim fungicidnim premazom (kao xiladecor) ili slično, svi potrebni spojni elementi , te sav rad na izradi i prijenosima. Obračun po m2</t>
  </si>
  <si>
    <t>ELEKTROTEHNIČKI  RADOVI</t>
  </si>
  <si>
    <t>Nabava i izrada instalacije uzemljenja i zaštite od udara munje. Stavka podrazumjeva sav potreban materijal i  spojni elementi , te sav rad na izradi sustava te ispitivanje i davanje atesta.</t>
  </si>
  <si>
    <t>ELEKTROTEHNIČKI  RADOVI UKUPNO</t>
  </si>
  <si>
    <t>10</t>
  </si>
  <si>
    <t>Betoniranje temelja C-25/30 u zemlji i djelomično u dvostranoj daščanoj oplati te AB stupova i greda u trostranoj i četverostranoj oplati. U cijenu je uključena izrada odnosno dobava i prijevoz betona te strojna ugradba i njega svježeg betona.</t>
  </si>
  <si>
    <t>Betoniranje temelja stupova pristupne staze C 20/25 u zemlji i djelomično u dvostranoj daščanoj oplati. U cijenu je uključena izrada odnosno dobava i prijevoz betona te strojna ugradba i njega svježeg betona.</t>
  </si>
  <si>
    <t>IZOLACIJSKI  RADOVI UKUPNO</t>
  </si>
  <si>
    <t>Nabava i izrada funkcionalnog solarnog sustava za napajanje panoramskih kamera, edukativnih grafičkih panela, rasvjete. Sustav treba sadržavati Solarni modul 410W mono, pretvarač-punjač 40 A, Gel akumulator 12/300 Ah, instalaciju i priključke za planirana trošila. Stavka podrazumjeva sav potreban materijal i  spojni elementi , te sav rad na izradi sustava te ispitivanje i puštanje u rad.</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</si>
</sst>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0.00\ &quot;kn&quot;_-;#,##0.00\ &quot;kn&quot;\-"/>
    <numFmt numFmtId="165" formatCode="#,##0&quot;.&quot;;"/>
    <numFmt numFmtId="166" formatCode="#,##0.00\ &quot;kn&quot;"/>
    <numFmt numFmtId="167" formatCode="#,##0\."/>
    <numFmt numFmtId="168" formatCode="#,##0.00&quot; kn&quot;_-;#,##0.00&quot; kn-&quot;"/>
    <numFmt numFmtId="169" formatCode="0.0"/>
    <numFmt numFmtId="170" formatCode="_(\$* #,##0.00_);_(\$* \(#,##0.00\);_(\$* \-??_);_(@_)"/>
    <numFmt numFmtId="171" formatCode="_(* #,##0_);_(* \(#,##0\);_(* &quot;-&quot;??_);_(@_)"/>
    <numFmt numFmtId="172" formatCode="#,##0.00\ \€_-;#,##0.00\ \€\-"/>
  </numFmts>
  <fonts count="27">
    <font>
      <sz val="8"/>
      <name val="Arial CE"/>
      <family val="2"/>
      <charset val="238"/>
    </font>
    <font>
      <sz val="8"/>
      <name val="Arial CE"/>
      <family val="2"/>
      <charset val="238"/>
    </font>
    <font>
      <b/>
      <sz val="28"/>
      <color indexed="54"/>
      <name val="Comic Sans MS"/>
      <family val="4"/>
      <charset val="238"/>
    </font>
    <font>
      <sz val="10"/>
      <name val="Calibri"/>
      <family val="2"/>
      <charset val="238"/>
      <scheme val="minor"/>
    </font>
    <font>
      <b/>
      <sz val="10"/>
      <name val="Calibri"/>
      <family val="2"/>
      <charset val="238"/>
      <scheme val="minor"/>
    </font>
    <font>
      <b/>
      <sz val="28"/>
      <name val="Comic Sans MS"/>
      <family val="4"/>
      <charset val="238"/>
    </font>
    <font>
      <sz val="7"/>
      <name val="Arial CE"/>
      <family val="2"/>
      <charset val="238"/>
    </font>
    <font>
      <sz val="8"/>
      <name val="Arial CE"/>
    </font>
    <font>
      <sz val="9"/>
      <name val="Arial CE"/>
      <family val="2"/>
      <charset val="238"/>
    </font>
    <font>
      <b/>
      <sz val="12"/>
      <name val="Calibri"/>
      <family val="2"/>
      <charset val="238"/>
      <scheme val="minor"/>
    </font>
    <font>
      <sz val="8"/>
      <name val="Swis721 LtCn BT"/>
      <family val="2"/>
      <charset val="238"/>
    </font>
    <font>
      <b/>
      <sz val="9"/>
      <name val="Swis721 Cn BT"/>
      <family val="2"/>
      <charset val="238"/>
    </font>
    <font>
      <b/>
      <sz val="9"/>
      <name val="Arial CE"/>
      <family val="2"/>
      <charset val="238"/>
    </font>
    <font>
      <sz val="8"/>
      <name val="Swis721 Cn BT"/>
      <family val="2"/>
      <charset val="238"/>
    </font>
    <font>
      <sz val="9"/>
      <name val="Swis721 Cn BT"/>
      <family val="2"/>
      <charset val="238"/>
    </font>
    <font>
      <vertAlign val="superscript"/>
      <sz val="9"/>
      <name val="Arial CE"/>
      <family val="2"/>
      <charset val="238"/>
    </font>
    <font>
      <sz val="9"/>
      <name val="Stylus BT"/>
      <family val="2"/>
      <charset val="238"/>
    </font>
    <font>
      <sz val="9"/>
      <name val="Arial CE"/>
    </font>
    <font>
      <sz val="9"/>
      <name val="Symbol"/>
      <family val="1"/>
      <charset val="2"/>
    </font>
    <font>
      <vertAlign val="subscript"/>
      <sz val="9"/>
      <name val="Arial CE"/>
      <family val="2"/>
      <charset val="238"/>
    </font>
    <font>
      <b/>
      <sz val="9"/>
      <name val="Arial CE"/>
    </font>
    <font>
      <sz val="10"/>
      <name val="Arial"/>
      <family val="2"/>
      <charset val="238"/>
    </font>
    <font>
      <b/>
      <sz val="12"/>
      <name val="Arial CE"/>
      <family val="2"/>
      <charset val="238"/>
    </font>
    <font>
      <b/>
      <sz val="10"/>
      <name val="Arial CE"/>
      <family val="2"/>
      <charset val="238"/>
    </font>
    <font>
      <b/>
      <sz val="10"/>
      <name val="Arial CE"/>
      <charset val="238"/>
    </font>
    <font>
      <b/>
      <sz val="11"/>
      <name val="Arial CE"/>
      <family val="2"/>
      <charset val="238"/>
    </font>
    <font>
      <b/>
      <sz val="14"/>
      <name val="Calibri"/>
      <family val="2"/>
      <charset val="238"/>
      <scheme val="minor"/>
    </font>
  </fonts>
  <fills count="5">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double">
        <color indexed="64"/>
      </top>
      <bottom style="double">
        <color indexed="64"/>
      </bottom>
      <diagonal/>
    </border>
    <border>
      <left/>
      <right/>
      <top/>
      <bottom style="hair">
        <color indexed="64"/>
      </bottom>
      <diagonal/>
    </border>
    <border>
      <left/>
      <right/>
      <top style="hair">
        <color indexed="64"/>
      </top>
      <bottom/>
      <diagonal/>
    </border>
  </borders>
  <cellStyleXfs count="4">
    <xf numFmtId="0" fontId="0" fillId="0" borderId="0"/>
    <xf numFmtId="0" fontId="7" fillId="0" borderId="0"/>
    <xf numFmtId="170" fontId="7" fillId="0" borderId="0" applyFont="0" applyFill="0" applyBorder="0" applyAlignment="0" applyProtection="0"/>
    <xf numFmtId="0" fontId="7" fillId="0" borderId="0"/>
  </cellStyleXfs>
  <cellXfs count="147">
    <xf numFmtId="0" fontId="0" fillId="0" borderId="0" xfId="0"/>
    <xf numFmtId="0" fontId="2" fillId="0" borderId="0" xfId="0" applyFont="1" applyAlignment="1">
      <alignment vertical="center"/>
    </xf>
    <xf numFmtId="0" fontId="5" fillId="2" borderId="0" xfId="0" applyFont="1" applyFill="1" applyAlignment="1">
      <alignment vertical="center"/>
    </xf>
    <xf numFmtId="0" fontId="7" fillId="0" borderId="0" xfId="1"/>
    <xf numFmtId="4" fontId="8" fillId="0" borderId="0" xfId="1" applyNumberFormat="1" applyFont="1"/>
    <xf numFmtId="164" fontId="7" fillId="0" borderId="0" xfId="1" applyNumberFormat="1"/>
    <xf numFmtId="0" fontId="7" fillId="0" borderId="0" xfId="1" applyAlignment="1">
      <alignment horizontal="right"/>
    </xf>
    <xf numFmtId="0" fontId="10" fillId="0" borderId="0" xfId="1" applyFont="1"/>
    <xf numFmtId="165" fontId="11" fillId="0" borderId="0" xfId="1" applyNumberFormat="1" applyFont="1" applyAlignment="1">
      <alignment horizontal="center"/>
    </xf>
    <xf numFmtId="0" fontId="12" fillId="0" borderId="0" xfId="1" applyFont="1"/>
    <xf numFmtId="0" fontId="8" fillId="0" borderId="0" xfId="1" applyFont="1" applyAlignment="1">
      <alignment horizontal="left"/>
    </xf>
    <xf numFmtId="0" fontId="8" fillId="0" borderId="0" xfId="1" applyFont="1"/>
    <xf numFmtId="0" fontId="0" fillId="0" borderId="0" xfId="1" applyFont="1"/>
    <xf numFmtId="164" fontId="12" fillId="0" borderId="0" xfId="1" applyNumberFormat="1" applyFont="1" applyAlignment="1">
      <alignment horizontal="right"/>
    </xf>
    <xf numFmtId="0" fontId="1" fillId="0" borderId="0" xfId="1" applyFont="1"/>
    <xf numFmtId="0" fontId="13" fillId="0" borderId="0" xfId="1" applyFont="1" applyAlignment="1">
      <alignment horizontal="right" vertical="top"/>
    </xf>
    <xf numFmtId="0" fontId="13" fillId="0" borderId="0" xfId="1" applyFont="1"/>
    <xf numFmtId="164" fontId="1" fillId="0" borderId="0" xfId="1" applyNumberFormat="1" applyFont="1"/>
    <xf numFmtId="0" fontId="8" fillId="0" borderId="0" xfId="1" applyFont="1" applyAlignment="1">
      <alignment horizontal="justify" vertical="top" wrapText="1"/>
    </xf>
    <xf numFmtId="0" fontId="12" fillId="0" borderId="0" xfId="1" applyFont="1" applyAlignment="1">
      <alignment horizontal="justify" vertical="top" wrapText="1"/>
    </xf>
    <xf numFmtId="165" fontId="14" fillId="0" borderId="0" xfId="1" applyNumberFormat="1" applyFont="1" applyAlignment="1">
      <alignment horizontal="right" vertical="top"/>
    </xf>
    <xf numFmtId="165" fontId="14" fillId="0" borderId="0" xfId="1" applyNumberFormat="1" applyFont="1" applyAlignment="1">
      <alignment horizontal="left" vertical="top"/>
    </xf>
    <xf numFmtId="0" fontId="8" fillId="0" borderId="0" xfId="1" applyFont="1" applyAlignment="1">
      <alignment horizontal="center"/>
    </xf>
    <xf numFmtId="0" fontId="8" fillId="0" borderId="0" xfId="1" applyFont="1" applyAlignment="1">
      <alignment horizontal="right"/>
    </xf>
    <xf numFmtId="4" fontId="8" fillId="0" borderId="0" xfId="1" applyNumberFormat="1" applyFont="1" applyAlignment="1">
      <alignment horizontal="right"/>
    </xf>
    <xf numFmtId="164" fontId="8" fillId="0" borderId="0" xfId="1" applyNumberFormat="1" applyFont="1" applyAlignment="1">
      <alignment horizontal="right"/>
    </xf>
    <xf numFmtId="1" fontId="8" fillId="0" borderId="0" xfId="1" applyNumberFormat="1" applyFont="1"/>
    <xf numFmtId="0" fontId="14" fillId="0" borderId="0" xfId="1" applyFont="1"/>
    <xf numFmtId="166" fontId="1" fillId="0" borderId="0" xfId="1" applyNumberFormat="1" applyFont="1" applyAlignment="1">
      <alignment horizontal="right" vertical="center"/>
    </xf>
    <xf numFmtId="0" fontId="12" fillId="0" borderId="7" xfId="1" applyFont="1" applyBorder="1"/>
    <xf numFmtId="0" fontId="8" fillId="0" borderId="7" xfId="1" applyFont="1" applyBorder="1" applyAlignment="1">
      <alignment horizontal="left"/>
    </xf>
    <xf numFmtId="0" fontId="8" fillId="0" borderId="7" xfId="1" applyFont="1" applyBorder="1"/>
    <xf numFmtId="0" fontId="1" fillId="0" borderId="7" xfId="1" applyFont="1" applyBorder="1"/>
    <xf numFmtId="4" fontId="8" fillId="0" borderId="7" xfId="1" applyNumberFormat="1" applyFont="1" applyBorder="1"/>
    <xf numFmtId="0" fontId="14" fillId="0" borderId="0" xfId="1" applyFont="1" applyAlignment="1">
      <alignment horizontal="right" vertical="top"/>
    </xf>
    <xf numFmtId="0" fontId="16" fillId="0" borderId="0" xfId="1" applyFont="1" applyAlignment="1">
      <alignment horizontal="right"/>
    </xf>
    <xf numFmtId="0" fontId="16" fillId="0" borderId="0" xfId="1" applyFont="1" applyAlignment="1">
      <alignment horizontal="left"/>
    </xf>
    <xf numFmtId="0" fontId="16" fillId="0" borderId="0" xfId="1" applyFont="1" applyAlignment="1">
      <alignment horizontal="center"/>
    </xf>
    <xf numFmtId="0" fontId="16" fillId="0" borderId="0" xfId="1" applyFont="1"/>
    <xf numFmtId="4" fontId="16" fillId="0" borderId="0" xfId="1" applyNumberFormat="1" applyFont="1"/>
    <xf numFmtId="49" fontId="11" fillId="0" borderId="0" xfId="1" applyNumberFormat="1" applyFont="1" applyAlignment="1">
      <alignment horizontal="left"/>
    </xf>
    <xf numFmtId="0" fontId="17" fillId="0" borderId="0" xfId="1" applyFont="1" applyAlignment="1">
      <alignment horizontal="center"/>
    </xf>
    <xf numFmtId="0" fontId="17" fillId="0" borderId="0" xfId="1" applyFont="1" applyAlignment="1">
      <alignment horizontal="right"/>
    </xf>
    <xf numFmtId="0" fontId="17" fillId="0" borderId="0" xfId="1" applyFont="1"/>
    <xf numFmtId="4" fontId="17" fillId="0" borderId="0" xfId="1" applyNumberFormat="1" applyFont="1" applyAlignment="1">
      <alignment horizontal="right"/>
    </xf>
    <xf numFmtId="164" fontId="17" fillId="0" borderId="0" xfId="1" applyNumberFormat="1" applyFont="1" applyAlignment="1">
      <alignment horizontal="right"/>
    </xf>
    <xf numFmtId="1" fontId="17" fillId="0" borderId="0" xfId="1" applyNumberFormat="1" applyFont="1"/>
    <xf numFmtId="0" fontId="17" fillId="0" borderId="0" xfId="1" applyFont="1" applyAlignment="1">
      <alignment horizontal="left"/>
    </xf>
    <xf numFmtId="0" fontId="18" fillId="0" borderId="0" xfId="1" applyFont="1"/>
    <xf numFmtId="165" fontId="14" fillId="0" borderId="0" xfId="0" applyNumberFormat="1" applyFont="1" applyAlignment="1">
      <alignment horizontal="right" vertical="top"/>
    </xf>
    <xf numFmtId="165" fontId="14" fillId="0" borderId="0" xfId="0" applyNumberFormat="1" applyFont="1" applyAlignment="1">
      <alignment horizontal="left" vertical="top"/>
    </xf>
    <xf numFmtId="0" fontId="17" fillId="0" borderId="0" xfId="0" applyFont="1" applyAlignment="1">
      <alignment horizontal="center"/>
    </xf>
    <xf numFmtId="0" fontId="17" fillId="0" borderId="0" xfId="0" applyFont="1" applyAlignment="1">
      <alignment horizontal="right"/>
    </xf>
    <xf numFmtId="4" fontId="8" fillId="0" borderId="0" xfId="0" applyNumberFormat="1" applyFont="1" applyAlignment="1">
      <alignment horizontal="right"/>
    </xf>
    <xf numFmtId="0" fontId="17" fillId="0" borderId="0" xfId="0" applyFont="1"/>
    <xf numFmtId="4" fontId="17" fillId="0" borderId="0" xfId="0" applyNumberFormat="1" applyFont="1" applyAlignment="1">
      <alignment horizontal="right"/>
    </xf>
    <xf numFmtId="1" fontId="17" fillId="0" borderId="0" xfId="0" applyNumberFormat="1" applyFont="1"/>
    <xf numFmtId="0" fontId="14" fillId="0" borderId="0" xfId="0" applyFont="1" applyAlignment="1">
      <alignment horizontal="right" vertical="top"/>
    </xf>
    <xf numFmtId="0" fontId="14" fillId="0" borderId="0" xfId="0" applyFont="1"/>
    <xf numFmtId="0" fontId="17" fillId="0" borderId="0" xfId="0" applyFont="1" applyAlignment="1">
      <alignment horizontal="left"/>
    </xf>
    <xf numFmtId="0" fontId="18" fillId="0" borderId="0" xfId="0" applyFont="1"/>
    <xf numFmtId="167" fontId="14" fillId="0" borderId="0" xfId="1" applyNumberFormat="1" applyFont="1" applyAlignment="1">
      <alignment horizontal="right" vertical="top"/>
    </xf>
    <xf numFmtId="167" fontId="14" fillId="0" borderId="0" xfId="1" applyNumberFormat="1" applyFont="1" applyAlignment="1">
      <alignment horizontal="left" vertical="top"/>
    </xf>
    <xf numFmtId="168" fontId="8" fillId="0" borderId="0" xfId="1" applyNumberFormat="1" applyFont="1" applyAlignment="1">
      <alignment horizontal="right"/>
    </xf>
    <xf numFmtId="0" fontId="8" fillId="0" borderId="0" xfId="1" applyFont="1" applyAlignment="1">
      <alignment horizontal="left" vertical="top"/>
    </xf>
    <xf numFmtId="0" fontId="7" fillId="0" borderId="7" xfId="1" applyBorder="1"/>
    <xf numFmtId="4" fontId="7" fillId="0" borderId="0" xfId="1" applyNumberFormat="1" applyAlignment="1">
      <alignment horizontal="right"/>
    </xf>
    <xf numFmtId="4" fontId="8" fillId="0" borderId="7" xfId="1" applyNumberFormat="1" applyFont="1" applyBorder="1" applyAlignment="1">
      <alignment horizontal="right"/>
    </xf>
    <xf numFmtId="49" fontId="7" fillId="0" borderId="0" xfId="1" applyNumberFormat="1" applyAlignment="1">
      <alignment horizontal="right"/>
    </xf>
    <xf numFmtId="16" fontId="14" fillId="0" borderId="0" xfId="1" applyNumberFormat="1" applyFont="1" applyAlignment="1">
      <alignment horizontal="left" vertical="top"/>
    </xf>
    <xf numFmtId="0" fontId="13" fillId="0" borderId="0" xfId="1" applyFont="1" applyAlignment="1">
      <alignment horizontal="left"/>
    </xf>
    <xf numFmtId="1" fontId="8" fillId="0" borderId="0" xfId="1" applyNumberFormat="1" applyFont="1" applyAlignment="1">
      <alignment horizontal="center"/>
    </xf>
    <xf numFmtId="169" fontId="7" fillId="0" borderId="0" xfId="1" applyNumberFormat="1"/>
    <xf numFmtId="0" fontId="7" fillId="0" borderId="0" xfId="1" applyAlignment="1">
      <alignment horizontal="left"/>
    </xf>
    <xf numFmtId="0" fontId="1" fillId="0" borderId="0" xfId="1" applyFont="1" applyAlignment="1">
      <alignment horizontal="center"/>
    </xf>
    <xf numFmtId="1" fontId="8" fillId="0" borderId="0" xfId="1" applyNumberFormat="1" applyFont="1" applyAlignment="1">
      <alignment horizontal="center" vertical="top"/>
    </xf>
    <xf numFmtId="1" fontId="7" fillId="0" borderId="0" xfId="1" applyNumberFormat="1"/>
    <xf numFmtId="171" fontId="8" fillId="0" borderId="0" xfId="2" applyNumberFormat="1" applyFont="1" applyFill="1" applyAlignment="1">
      <alignment horizontal="right"/>
    </xf>
    <xf numFmtId="0" fontId="12" fillId="0" borderId="7" xfId="0" applyFont="1" applyBorder="1"/>
    <xf numFmtId="0" fontId="1" fillId="0" borderId="7" xfId="0" applyFont="1" applyBorder="1" applyAlignment="1">
      <alignment horizontal="left"/>
    </xf>
    <xf numFmtId="0" fontId="1" fillId="0" borderId="7" xfId="0" applyFont="1" applyBorder="1"/>
    <xf numFmtId="4" fontId="8" fillId="0" borderId="7" xfId="0" applyNumberFormat="1" applyFont="1" applyBorder="1" applyAlignment="1">
      <alignment horizontal="right"/>
    </xf>
    <xf numFmtId="0" fontId="13" fillId="0" borderId="0" xfId="0" applyFont="1" applyAlignment="1">
      <alignment horizontal="right" vertical="top"/>
    </xf>
    <xf numFmtId="49" fontId="11" fillId="0" borderId="0" xfId="0" applyNumberFormat="1" applyFont="1" applyAlignment="1">
      <alignment horizontal="left"/>
    </xf>
    <xf numFmtId="0" fontId="12" fillId="0" borderId="0" xfId="0" applyFont="1"/>
    <xf numFmtId="0" fontId="8" fillId="0" borderId="0" xfId="0" applyFont="1" applyAlignment="1">
      <alignment horizontal="left"/>
    </xf>
    <xf numFmtId="0" fontId="8" fillId="0" borderId="0" xfId="0" applyFont="1"/>
    <xf numFmtId="0" fontId="1" fillId="0" borderId="0" xfId="0" applyFont="1"/>
    <xf numFmtId="164" fontId="8" fillId="0" borderId="0" xfId="0" applyNumberFormat="1" applyFont="1" applyAlignment="1">
      <alignment horizontal="right"/>
    </xf>
    <xf numFmtId="0" fontId="13" fillId="0" borderId="0" xfId="0" applyFont="1"/>
    <xf numFmtId="0" fontId="7" fillId="0" borderId="0" xfId="3" applyAlignment="1">
      <alignment horizontal="right" vertical="top"/>
    </xf>
    <xf numFmtId="0" fontId="7" fillId="0" borderId="0" xfId="3"/>
    <xf numFmtId="4" fontId="8" fillId="0" borderId="0" xfId="3" applyNumberFormat="1" applyFont="1"/>
    <xf numFmtId="0" fontId="1" fillId="0" borderId="0" xfId="1" applyFont="1" applyAlignment="1">
      <alignment horizontal="left"/>
    </xf>
    <xf numFmtId="0" fontId="22" fillId="0" borderId="0" xfId="1" applyFont="1"/>
    <xf numFmtId="164" fontId="17" fillId="0" borderId="0" xfId="1" applyNumberFormat="1" applyFont="1"/>
    <xf numFmtId="0" fontId="23" fillId="0" borderId="0" xfId="1" applyFont="1"/>
    <xf numFmtId="0" fontId="24" fillId="0" borderId="0" xfId="1" applyFont="1" applyAlignment="1">
      <alignment horizontal="left"/>
    </xf>
    <xf numFmtId="49" fontId="12" fillId="0" borderId="7" xfId="1" applyNumberFormat="1" applyFont="1" applyBorder="1" applyAlignment="1">
      <alignment horizontal="left"/>
    </xf>
    <xf numFmtId="0" fontId="25" fillId="0" borderId="0" xfId="3" applyFont="1" applyAlignment="1">
      <alignment horizontal="right" vertical="top"/>
    </xf>
    <xf numFmtId="0" fontId="25" fillId="0" borderId="9" xfId="1" applyFont="1" applyBorder="1"/>
    <xf numFmtId="4" fontId="25" fillId="0" borderId="9" xfId="1" applyNumberFormat="1" applyFont="1" applyBorder="1"/>
    <xf numFmtId="0" fontId="25" fillId="0" borderId="0" xfId="3" applyFont="1"/>
    <xf numFmtId="0" fontId="25" fillId="0" borderId="0" xfId="1" applyFont="1"/>
    <xf numFmtId="4" fontId="25" fillId="0" borderId="0" xfId="1" applyNumberFormat="1" applyFont="1"/>
    <xf numFmtId="166" fontId="1" fillId="0" borderId="0" xfId="0" applyNumberFormat="1" applyFont="1" applyAlignment="1">
      <alignment horizontal="right" vertical="center"/>
    </xf>
    <xf numFmtId="0" fontId="0" fillId="0" borderId="0" xfId="0" applyAlignment="1">
      <alignment horizontal="right"/>
    </xf>
    <xf numFmtId="0" fontId="8" fillId="0" borderId="0" xfId="0" applyFont="1" applyAlignment="1">
      <alignment horizontal="center"/>
    </xf>
    <xf numFmtId="0" fontId="8" fillId="0" borderId="10" xfId="0" applyFont="1" applyBorder="1"/>
    <xf numFmtId="0" fontId="0" fillId="0" borderId="10" xfId="0" applyBorder="1"/>
    <xf numFmtId="49" fontId="8" fillId="0" borderId="10" xfId="0" applyNumberFormat="1" applyFont="1" applyBorder="1" applyAlignment="1">
      <alignment horizontal="right"/>
    </xf>
    <xf numFmtId="172" fontId="8" fillId="0" borderId="0" xfId="1" applyNumberFormat="1" applyFont="1" applyAlignment="1">
      <alignment horizontal="right"/>
    </xf>
    <xf numFmtId="172" fontId="17" fillId="0" borderId="0" xfId="1" applyNumberFormat="1" applyFont="1" applyAlignment="1">
      <alignment horizontal="right"/>
    </xf>
    <xf numFmtId="172" fontId="12" fillId="0" borderId="7" xfId="1" applyNumberFormat="1" applyFont="1" applyBorder="1" applyAlignment="1">
      <alignment horizontal="right"/>
    </xf>
    <xf numFmtId="0" fontId="25" fillId="0" borderId="9" xfId="1" applyFont="1" applyBorder="1" applyAlignment="1">
      <alignment horizontal="left" vertical="center"/>
    </xf>
    <xf numFmtId="172" fontId="25" fillId="0" borderId="9" xfId="1" applyNumberFormat="1" applyFont="1" applyBorder="1" applyAlignment="1">
      <alignment horizontal="right" vertical="center"/>
    </xf>
    <xf numFmtId="0" fontId="26" fillId="0" borderId="0" xfId="0" applyFont="1" applyAlignment="1">
      <alignment horizontal="center" vertical="center" wrapText="1"/>
    </xf>
    <xf numFmtId="0" fontId="0" fillId="0" borderId="11" xfId="0" applyBorder="1" applyAlignment="1">
      <alignment horizontal="center"/>
    </xf>
    <xf numFmtId="0" fontId="8" fillId="0" borderId="0" xfId="1" applyFont="1" applyAlignment="1">
      <alignment horizontal="justify" vertical="top" wrapText="1"/>
    </xf>
    <xf numFmtId="0" fontId="25" fillId="0" borderId="0" xfId="1" applyFont="1" applyAlignment="1">
      <alignment horizontal="left" vertical="center"/>
    </xf>
    <xf numFmtId="172" fontId="25" fillId="0" borderId="0" xfId="1" applyNumberFormat="1" applyFont="1" applyAlignment="1">
      <alignment horizontal="right" vertical="center"/>
    </xf>
    <xf numFmtId="164" fontId="12" fillId="0" borderId="7" xfId="1" applyNumberFormat="1" applyFont="1" applyBorder="1" applyAlignment="1">
      <alignment horizontal="right"/>
    </xf>
    <xf numFmtId="0" fontId="8" fillId="0" borderId="0" xfId="0" applyFont="1" applyAlignment="1">
      <alignment horizontal="justify" vertical="top" wrapText="1"/>
    </xf>
    <xf numFmtId="165" fontId="11" fillId="0" borderId="7" xfId="0" applyNumberFormat="1" applyFont="1" applyBorder="1" applyAlignment="1">
      <alignment horizontal="center" vertical="top"/>
    </xf>
    <xf numFmtId="164" fontId="12" fillId="0" borderId="7" xfId="0" applyNumberFormat="1" applyFont="1" applyBorder="1" applyAlignment="1">
      <alignment horizontal="right"/>
    </xf>
    <xf numFmtId="0" fontId="8" fillId="0" borderId="0" xfId="1" quotePrefix="1" applyFont="1" applyAlignment="1">
      <alignment horizontal="justify" vertical="top" wrapText="1"/>
    </xf>
    <xf numFmtId="165" fontId="11" fillId="0" borderId="7" xfId="1" applyNumberFormat="1" applyFont="1" applyBorder="1" applyAlignment="1">
      <alignment horizontal="center"/>
    </xf>
    <xf numFmtId="172" fontId="20" fillId="0" borderId="7" xfId="1" applyNumberFormat="1" applyFont="1" applyBorder="1" applyAlignment="1">
      <alignment horizontal="right"/>
    </xf>
    <xf numFmtId="165" fontId="11" fillId="0" borderId="0" xfId="1" applyNumberFormat="1" applyFont="1" applyAlignment="1">
      <alignment horizontal="center"/>
    </xf>
    <xf numFmtId="164" fontId="12" fillId="0" borderId="0" xfId="1" applyNumberFormat="1" applyFont="1" applyAlignment="1">
      <alignment horizontal="right"/>
    </xf>
    <xf numFmtId="164" fontId="20" fillId="0" borderId="0" xfId="1" applyNumberFormat="1" applyFont="1" applyAlignment="1">
      <alignment horizontal="right"/>
    </xf>
    <xf numFmtId="0" fontId="8" fillId="0" borderId="0" xfId="1" applyFont="1" applyAlignment="1">
      <alignment horizontal="left" vertical="top" wrapText="1"/>
    </xf>
    <xf numFmtId="0" fontId="17" fillId="0" borderId="0" xfId="1" applyFont="1" applyAlignment="1">
      <alignment horizontal="left"/>
    </xf>
    <xf numFmtId="0" fontId="8" fillId="0" borderId="0" xfId="1" applyFont="1" applyAlignment="1">
      <alignment horizontal="left"/>
    </xf>
    <xf numFmtId="0" fontId="3" fillId="0" borderId="0" xfId="0" applyFont="1" applyAlignment="1">
      <alignment horizontal="center" vertical="center"/>
    </xf>
    <xf numFmtId="49" fontId="3" fillId="0" borderId="1" xfId="0" applyNumberFormat="1"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0" borderId="0" xfId="0" applyFont="1" applyAlignment="1">
      <alignment horizontal="center" vertical="center" shrinkToFit="1"/>
    </xf>
    <xf numFmtId="49" fontId="3" fillId="0" borderId="4" xfId="0" applyNumberFormat="1"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3" borderId="0" xfId="0" applyFont="1" applyFill="1" applyAlignment="1">
      <alignment horizontal="center" vertical="center"/>
    </xf>
    <xf numFmtId="0" fontId="9" fillId="4" borderId="0" xfId="1" applyFont="1" applyFill="1" applyAlignment="1">
      <alignment horizontal="center" vertical="top"/>
    </xf>
  </cellXfs>
  <cellStyles count="4">
    <cellStyle name="Normal_9846_0 2" xfId="3"/>
    <cellStyle name="Normalno" xfId="0" builtinId="0"/>
    <cellStyle name="Obično 2" xfId="1"/>
    <cellStyle name="Zarez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55563</xdr:colOff>
      <xdr:row>4</xdr:row>
      <xdr:rowOff>106460</xdr:rowOff>
    </xdr:to>
    <xdr:pic>
      <xdr:nvPicPr>
        <xdr:cNvPr id="3" name="Picture 4" descr="zaglavlje">
          <a:extLst>
            <a:ext uri="{FF2B5EF4-FFF2-40B4-BE49-F238E27FC236}">
              <a16:creationId xmlns:a16="http://schemas.microsoft.com/office/drawing/2014/main" xmlns="" id="{078C2A4B-C50B-46AE-9E04-21C8C05A695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72284"/>
        <a:stretch>
          <a:fillRect/>
        </a:stretch>
      </xdr:blipFill>
      <xdr:spPr bwMode="auto">
        <a:xfrm>
          <a:off x="0" y="0"/>
          <a:ext cx="1071563" cy="5350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47625</xdr:colOff>
      <xdr:row>2</xdr:row>
      <xdr:rowOff>15876</xdr:rowOff>
    </xdr:from>
    <xdr:to>
      <xdr:col>5</xdr:col>
      <xdr:colOff>214313</xdr:colOff>
      <xdr:row>4</xdr:row>
      <xdr:rowOff>110302</xdr:rowOff>
    </xdr:to>
    <xdr:pic>
      <xdr:nvPicPr>
        <xdr:cNvPr id="4" name="Picture 5" descr="zaglavlje">
          <a:extLst>
            <a:ext uri="{FF2B5EF4-FFF2-40B4-BE49-F238E27FC236}">
              <a16:creationId xmlns:a16="http://schemas.microsoft.com/office/drawing/2014/main" xmlns="" id="{C9DCFB2A-A65F-400F-BEE8-D0FFC799D4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1398" t="45264"/>
        <a:stretch>
          <a:fillRect/>
        </a:stretch>
      </xdr:blipFill>
      <xdr:spPr bwMode="auto">
        <a:xfrm>
          <a:off x="1063625" y="238126"/>
          <a:ext cx="833438" cy="300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249</xdr:row>
      <xdr:rowOff>198437</xdr:rowOff>
    </xdr:from>
    <xdr:to>
      <xdr:col>13</xdr:col>
      <xdr:colOff>301625</xdr:colOff>
      <xdr:row>259</xdr:row>
      <xdr:rowOff>66675</xdr:rowOff>
    </xdr:to>
    <xdr:pic>
      <xdr:nvPicPr>
        <xdr:cNvPr id="5" name="Slika 4">
          <a:extLst>
            <a:ext uri="{FF2B5EF4-FFF2-40B4-BE49-F238E27FC236}">
              <a16:creationId xmlns:a16="http://schemas.microsoft.com/office/drawing/2014/main" xmlns="" id="{CA4F5D08-EA1E-B95F-4379-E53BA50CD0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49500" y="59547125"/>
          <a:ext cx="2047875" cy="971550"/>
        </a:xfrm>
        <a:prstGeom prst="rect">
          <a:avLst/>
        </a:prstGeom>
      </xdr:spPr>
    </xdr:pic>
    <xdr:clientData/>
  </xdr:twoCellAnchor>
  <xdr:twoCellAnchor editAs="oneCell">
    <xdr:from>
      <xdr:col>0</xdr:col>
      <xdr:colOff>0</xdr:colOff>
      <xdr:row>250</xdr:row>
      <xdr:rowOff>0</xdr:rowOff>
    </xdr:from>
    <xdr:to>
      <xdr:col>6</xdr:col>
      <xdr:colOff>1651</xdr:colOff>
      <xdr:row>260</xdr:row>
      <xdr:rowOff>28892</xdr:rowOff>
    </xdr:to>
    <xdr:pic>
      <xdr:nvPicPr>
        <xdr:cNvPr id="7" name="Slika 6">
          <a:extLst>
            <a:ext uri="{FF2B5EF4-FFF2-40B4-BE49-F238E27FC236}">
              <a16:creationId xmlns:a16="http://schemas.microsoft.com/office/drawing/2014/main" xmlns="" id="{AABDD39F-83A3-2545-C816-54877A4D50B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59594750"/>
          <a:ext cx="2017776" cy="10210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ada\d\ASB_OBNOVA2001\7107_Ostoji&#263;\7107_AS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arko\D\marko\2006\06_141_BO&#381;I&#268;EVI&#262;-Bunjevac\Glavni%20projekt-ARH-BUNJEVAC%20V..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Kre&#353;o\NERADNI%20(D)\PODLOGE\EUROCODE\X_EC_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Kre&#353;o/NERADNI%20(D)/PODLOGE/EUROCODE/X_EC_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jo\neradni%20(d)\PODLOGE\EUROCODE\Beton.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POSAO\2%200%201%206\0816%20Praonica%20Krijan\IZVO&#272;ENJE\TRO&#352;KOVNI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ada\d\VIKTORIJA_OBNOVA_2001\4808_LUKERI&#262;_Andrija\obn_01_48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POSAO\2%200%201%206\3316%20&#269;eka\GLAVNI%20PROJEKT\PERO\gpa%20&#269;ardak%20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k_površina (2)"/>
      <sheetName val="Osn-Pod"/>
      <sheetName val="Korice"/>
      <sheetName val="Sadržaj"/>
      <sheetName val="Nasl_rješ"/>
      <sheetName val="Rješenje"/>
      <sheetName val="Nasl_zat"/>
      <sheetName val="Zat_stanje"/>
      <sheetName val="Nasl_san"/>
      <sheetName val="An_konst"/>
      <sheetName val="Statika"/>
      <sheetName val="Opis"/>
      <sheetName val="01-03"/>
      <sheetName val="101-102"/>
      <sheetName val="103"/>
      <sheetName val="104"/>
      <sheetName val="105"/>
      <sheetName val="106"/>
      <sheetName val="107"/>
      <sheetName val="108"/>
      <sheetName val="201"/>
      <sheetName val="202"/>
      <sheetName val="Tem"/>
      <sheetName val="Isk_površina"/>
      <sheetName val="Nasl_ur"/>
      <sheetName val="Unut_uređenje"/>
      <sheetName val="Nasl_dok"/>
      <sheetName val="Trosk (2)"/>
      <sheetName val="Nasl_foto"/>
      <sheetName val="Nasl_foto (2)"/>
      <sheetName val="Dokaz"/>
      <sheetName val="Nasl_dok (2)"/>
      <sheetName val="Trosk"/>
      <sheetName val="Module1"/>
      <sheetName val="Osn_Pod"/>
      <sheetName val="Isk_površina_(2)"/>
      <sheetName val="Isk_površina_(2)1"/>
      <sheetName val="Isk_površina_(2)2"/>
      <sheetName val="Oporavljeno_List1"/>
      <sheetName val="List1"/>
      <sheetName val="Opis (2)"/>
      <sheetName val="01-04 (KROV)"/>
      <sheetName val="100"/>
      <sheetName val="greda_105"/>
      <sheetName val="greda_106"/>
      <sheetName val="greda_107"/>
      <sheetName val="greda_108"/>
      <sheetName val="200"/>
      <sheetName val="KONZ PL 204"/>
      <sheetName val="STUBIŠTE 205_1"/>
      <sheetName val="STUBIŠTE 205_2"/>
      <sheetName val="greda_206"/>
      <sheetName val="greda_207"/>
      <sheetName val="greda_208"/>
      <sheetName val="greda_209"/>
      <sheetName val="serk"/>
      <sheetName val="podna p."/>
      <sheetName val="SPECIFIKACIJA "/>
      <sheetName val="Predmjer"/>
      <sheetName val="Korice (3)"/>
      <sheetName val="Korice (4)"/>
      <sheetName val="SPECIFIKACIJA  (2)"/>
      <sheetName val="SPECIFIKACIJA  (3)"/>
      <sheetName val="STOLARIJA"/>
      <sheetName val="FOTO"/>
      <sheetName val="Obrazac za reviziju"/>
      <sheetName val="Nasl. trosk"/>
      <sheetName val="TG"/>
      <sheetName val="AB GREDA"/>
      <sheetName val="Isk_površina_(2)3"/>
      <sheetName val="Trosk_(2)"/>
      <sheetName val="Nasl_foto_(2)"/>
      <sheetName val="Nasl_dok_(2)"/>
      <sheetName val="Opis_(2)"/>
      <sheetName val="01-04_(KROV)"/>
      <sheetName val="KONZ_PL_204"/>
      <sheetName val="STUBIŠTE_205_1"/>
      <sheetName val="STUBIŠTE_205_2"/>
      <sheetName val="podna_p_"/>
      <sheetName val="SPECIFIKACIJA_"/>
      <sheetName val="Korice_(3)"/>
      <sheetName val="Korice_(4)"/>
      <sheetName val="SPECIFIKACIJA__(2)"/>
      <sheetName val="SPECIFIKACIJA__(3)"/>
      <sheetName val="Obrazac_za_reviziju"/>
      <sheetName val="Nasl__trosk"/>
      <sheetName val="AB_GREDA"/>
      <sheetName val="Isk_površina_(2)4"/>
      <sheetName val="Trosk_(2)1"/>
      <sheetName val="Nasl_foto_(2)1"/>
      <sheetName val="Nasl_dok_(2)1"/>
      <sheetName val="Opis_(2)1"/>
      <sheetName val="01-04_(KROV)1"/>
      <sheetName val="KONZ_PL_2041"/>
      <sheetName val="STUBIŠTE_205_11"/>
      <sheetName val="STUBIŠTE_205_21"/>
      <sheetName val="podna_p_1"/>
      <sheetName val="SPECIFIKACIJA_1"/>
      <sheetName val="Korice_(3)1"/>
      <sheetName val="Korice_(4)1"/>
      <sheetName val="SPECIFIKACIJA__(2)1"/>
      <sheetName val="SPECIFIKACIJA__(3)1"/>
      <sheetName val="Obrazac_za_reviziju1"/>
      <sheetName val="Nasl__trosk1"/>
      <sheetName val="AB_GREDA1"/>
      <sheetName val="Isk_površina_(2)5"/>
      <sheetName val="Trosk_(2)2"/>
      <sheetName val="Nasl_foto_(2)2"/>
      <sheetName val="Nasl_dok_(2)2"/>
      <sheetName val="Opis_(2)2"/>
      <sheetName val="01-04_(KROV)2"/>
      <sheetName val="KONZ_PL_2042"/>
      <sheetName val="STUBIŠTE_205_12"/>
      <sheetName val="STUBIŠTE_205_22"/>
      <sheetName val="podna_p_2"/>
      <sheetName val="SPECIFIKACIJA_2"/>
      <sheetName val="Korice_(3)2"/>
      <sheetName val="Korice_(4)2"/>
      <sheetName val="SPECIFIKACIJA__(2)2"/>
      <sheetName val="SPECIFIKACIJA__(3)2"/>
      <sheetName val="Obrazac_za_reviziju2"/>
      <sheetName val="Nasl__trosk2"/>
      <sheetName val="AB_GREDA2"/>
      <sheetName val="Isk_površina_(2)6"/>
      <sheetName val="Trosk_(2)3"/>
      <sheetName val="Nasl_foto_(2)3"/>
      <sheetName val="Nasl_dok_(2)3"/>
      <sheetName val="Opis_(2)3"/>
      <sheetName val="01-04_(KROV)3"/>
      <sheetName val="KONZ_PL_2043"/>
      <sheetName val="STUBIŠTE_205_13"/>
      <sheetName val="STUBIŠTE_205_23"/>
      <sheetName val="podna_p_3"/>
      <sheetName val="SPECIFIKACIJA_3"/>
      <sheetName val="Korice_(3)3"/>
      <sheetName val="Korice_(4)3"/>
      <sheetName val="SPECIFIKACIJA__(2)3"/>
      <sheetName val="SPECIFIKACIJA__(3)3"/>
      <sheetName val="Obrazac_za_reviziju3"/>
      <sheetName val="Nasl__trosk3"/>
      <sheetName val="AB_GREDA3"/>
      <sheetName val="Isk_površina_(2)7"/>
      <sheetName val="Trosk_(2)4"/>
      <sheetName val="Nasl_foto_(2)4"/>
      <sheetName val="Nasl_dok_(2)4"/>
      <sheetName val="Opis_(2)4"/>
      <sheetName val="01-04_(KROV)4"/>
      <sheetName val="KONZ_PL_2044"/>
      <sheetName val="STUBIŠTE_205_14"/>
      <sheetName val="STUBIŠTE_205_24"/>
      <sheetName val="podna_p_4"/>
      <sheetName val="SPECIFIKACIJA_4"/>
      <sheetName val="Korice_(3)4"/>
      <sheetName val="Korice_(4)4"/>
      <sheetName val="SPECIFIKACIJA__(2)4"/>
      <sheetName val="SPECIFIKACIJA__(3)4"/>
      <sheetName val="Obrazac_za_reviziju4"/>
      <sheetName val="Nasl__trosk4"/>
      <sheetName val="AB_GREDA4"/>
      <sheetName val="Isk_površina_(2)8"/>
      <sheetName val="Trosk_(2)5"/>
      <sheetName val="Nasl_foto_(2)5"/>
      <sheetName val="Nasl_dok_(2)5"/>
      <sheetName val="Opis_(2)5"/>
      <sheetName val="01-04_(KROV)5"/>
      <sheetName val="KONZ_PL_2045"/>
      <sheetName val="STUBIŠTE_205_15"/>
      <sheetName val="STUBIŠTE_205_25"/>
      <sheetName val="podna_p_5"/>
      <sheetName val="SPECIFIKACIJA_5"/>
      <sheetName val="Korice_(3)5"/>
      <sheetName val="Korice_(4)5"/>
      <sheetName val="SPECIFIKACIJA__(2)5"/>
      <sheetName val="SPECIFIKACIJA__(3)5"/>
      <sheetName val="Obrazac_za_reviziju5"/>
      <sheetName val="Nasl__trosk5"/>
      <sheetName val="AB_GREDA5"/>
      <sheetName val="Isk_površina_(2)9"/>
      <sheetName val="Trosk_(2)6"/>
      <sheetName val="Nasl_foto_(2)6"/>
      <sheetName val="Nasl_dok_(2)6"/>
      <sheetName val="Opis_(2)6"/>
      <sheetName val="01-04_(KROV)6"/>
      <sheetName val="KONZ_PL_2046"/>
      <sheetName val="STUBIŠTE_205_16"/>
      <sheetName val="STUBIŠTE_205_26"/>
      <sheetName val="podna_p_6"/>
      <sheetName val="SPECIFIKACIJA_6"/>
      <sheetName val="Korice_(3)6"/>
      <sheetName val="Korice_(4)6"/>
      <sheetName val="SPECIFIKACIJA__(2)6"/>
      <sheetName val="SPECIFIKACIJA__(3)6"/>
      <sheetName val="Obrazac_za_reviziju6"/>
      <sheetName val="Nasl__trosk6"/>
      <sheetName val="AB_GREDA6"/>
      <sheetName val="Isk_površina_(2)10"/>
      <sheetName val="Trosk_(2)7"/>
      <sheetName val="Nasl_foto_(2)7"/>
      <sheetName val="Nasl_dok_(2)7"/>
      <sheetName val="Opis_(2)7"/>
      <sheetName val="01-04_(KROV)7"/>
      <sheetName val="KONZ_PL_2047"/>
      <sheetName val="STUBIŠTE_205_17"/>
      <sheetName val="STUBIŠTE_205_27"/>
      <sheetName val="podna_p_7"/>
      <sheetName val="SPECIFIKACIJA_7"/>
      <sheetName val="Korice_(3)7"/>
      <sheetName val="Korice_(4)7"/>
      <sheetName val="SPECIFIKACIJA__(2)7"/>
      <sheetName val="SPECIFIKACIJA__(3)7"/>
      <sheetName val="Obrazac_za_reviziju7"/>
      <sheetName val="Nasl__trosk7"/>
      <sheetName val="AB_GREDA7"/>
      <sheetName val="Isk_površina_(2)11"/>
      <sheetName val="Trosk_(2)8"/>
      <sheetName val="Nasl_foto_(2)8"/>
      <sheetName val="Nasl_dok_(2)8"/>
      <sheetName val="Opis_(2)8"/>
      <sheetName val="01-04_(KROV)8"/>
      <sheetName val="KONZ_PL_2048"/>
      <sheetName val="STUBIŠTE_205_18"/>
      <sheetName val="STUBIŠTE_205_28"/>
      <sheetName val="podna_p_8"/>
      <sheetName val="SPECIFIKACIJA_8"/>
      <sheetName val="Korice_(3)8"/>
      <sheetName val="Korice_(4)8"/>
      <sheetName val="SPECIFIKACIJA__(2)8"/>
      <sheetName val="SPECIFIKACIJA__(3)8"/>
      <sheetName val="Obrazac_za_reviziju8"/>
      <sheetName val="Nasl__trosk8"/>
      <sheetName val="AB_GREDA8"/>
      <sheetName val="Isk_površina_(2)12"/>
      <sheetName val="Trosk_(2)9"/>
      <sheetName val="Nasl_foto_(2)9"/>
      <sheetName val="Nasl_dok_(2)9"/>
      <sheetName val="Opis_(2)9"/>
      <sheetName val="01-04_(KROV)9"/>
      <sheetName val="KONZ_PL_2049"/>
      <sheetName val="STUBIŠTE_205_19"/>
      <sheetName val="STUBIŠTE_205_29"/>
      <sheetName val="podna_p_9"/>
      <sheetName val="SPECIFIKACIJA_9"/>
      <sheetName val="Korice_(3)9"/>
      <sheetName val="Korice_(4)9"/>
      <sheetName val="SPECIFIKACIJA__(2)9"/>
      <sheetName val="SPECIFIKACIJA__(3)9"/>
      <sheetName val="Obrazac_za_reviziju9"/>
      <sheetName val="Nasl__trosk9"/>
      <sheetName val="AB_GREDA9"/>
      <sheetName val="Isk_površina_(2)13"/>
      <sheetName val="Trosk_(2)10"/>
      <sheetName val="Nasl_foto_(2)10"/>
      <sheetName val="Nasl_dok_(2)10"/>
      <sheetName val="Opis_(2)10"/>
      <sheetName val="01-04_(KROV)10"/>
      <sheetName val="KONZ_PL_20410"/>
      <sheetName val="STUBIŠTE_205_110"/>
      <sheetName val="STUBIŠTE_205_210"/>
      <sheetName val="podna_p_10"/>
      <sheetName val="SPECIFIKACIJA_10"/>
      <sheetName val="Korice_(3)10"/>
      <sheetName val="Korice_(4)10"/>
      <sheetName val="SPECIFIKACIJA__(2)10"/>
      <sheetName val="SPECIFIKACIJA__(3)10"/>
      <sheetName val="Obrazac_za_reviziju10"/>
      <sheetName val="Nasl__trosk10"/>
      <sheetName val="AB_GREDA10"/>
    </sheetNames>
    <sheetDataSet>
      <sheetData sheetId="0" refreshError="1"/>
      <sheetData sheetId="1" refreshError="1">
        <row r="5">
          <cell r="G5" t="str">
            <v>DONJA ORAOVICA</v>
          </cell>
        </row>
        <row r="7">
          <cell r="C7" t="str">
            <v>OSTOJIĆ</v>
          </cell>
          <cell r="G7" t="str">
            <v>SLAVONSKI BROD</v>
          </cell>
        </row>
        <row r="8">
          <cell r="C8" t="str">
            <v>Milan</v>
          </cell>
        </row>
        <row r="9">
          <cell r="C9" t="str">
            <v>Donja Oraovica 49</v>
          </cell>
          <cell r="G9">
            <v>37323</v>
          </cell>
        </row>
        <row r="10">
          <cell r="E10" t="str">
            <v>SMDVDO-7107</v>
          </cell>
        </row>
        <row r="12">
          <cell r="C12" t="str">
            <v>SBiro  d.o.o.   SLAVONSKI BROD</v>
          </cell>
          <cell r="G12">
            <v>7107</v>
          </cell>
        </row>
        <row r="15">
          <cell r="C15" t="str">
            <v>Dušan BOŠNJAK, dipl.ing.građ.</v>
          </cell>
        </row>
        <row r="16">
          <cell r="C16" t="str">
            <v>Nada ĐAMIĆ, arh.teh.</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rice"/>
      <sheetName val="Arh-sadržaj"/>
      <sheetName val="Gl-projekti"/>
      <sheetName val="Gl-imenovanje"/>
      <sheetName val="Arh-imenovanje"/>
      <sheetName val="Arh-usklađenje"/>
      <sheetName val="Arh-požar, izjava"/>
      <sheetName val="Arh-rad, izjava"/>
      <sheetName val="Arh-teh. opis"/>
      <sheetName val="Arh-protupožar"/>
      <sheetName val="Arh-rad"/>
      <sheetName val="Arh-toplina"/>
      <sheetName val="Arh-buka"/>
      <sheetName val="Arh-kvaliteta"/>
      <sheetName val="Arh-površine"/>
      <sheetName val="Arh-troškovi"/>
      <sheetName val="Arh-crtež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sta greda_kon.var"/>
      <sheetName val="konz greda"/>
      <sheetName val="konz ploča"/>
      <sheetName val="pokrov + T greda"/>
      <sheetName val="A greda"/>
      <sheetName val="fert"/>
      <sheetName val="stubište s GNU"/>
      <sheetName val="stubište"/>
      <sheetName val="potres"/>
      <sheetName val="stup []_1"/>
      <sheetName val="stup[]-2"/>
      <sheetName val="popisi"/>
      <sheetName val="prosta greda_1.v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sta greda_kon.var"/>
      <sheetName val="konz greda"/>
      <sheetName val="konz ploča"/>
      <sheetName val="pokrov + T greda"/>
      <sheetName val="A greda"/>
      <sheetName val="fert"/>
      <sheetName val="stubište s GNU"/>
      <sheetName val="stubište"/>
      <sheetName val="potres"/>
      <sheetName val="stup []_1"/>
      <sheetName val="stup[]-2"/>
      <sheetName val="popisi"/>
      <sheetName val="prosta greda_1.v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sta greda"/>
      <sheetName val="Sheet2"/>
      <sheetName val="Sheet3"/>
      <sheetName val="popisi"/>
      <sheetName val="prosta_greda"/>
      <sheetName val="prosta_greda1"/>
      <sheetName val="prosta_greda2"/>
      <sheetName val="prosta_greda3"/>
      <sheetName val="prosta_greda4"/>
      <sheetName val="prosta_greda5"/>
      <sheetName val="prosta_greda6"/>
      <sheetName val="prosta_greda7"/>
      <sheetName val="prosta_greda8"/>
      <sheetName val="prosta_greda9"/>
      <sheetName val="analitički iskaz"/>
    </sheetNames>
    <sheetDataSet>
      <sheetData sheetId="0" refreshError="1"/>
      <sheetData sheetId="1" refreshError="1">
        <row r="1">
          <cell r="A1" t="str">
            <v>C 12/15</v>
          </cell>
          <cell r="C1" t="str">
            <v>RA 400/500</v>
          </cell>
        </row>
        <row r="2">
          <cell r="A2" t="str">
            <v>C 16/20</v>
          </cell>
          <cell r="C2" t="str">
            <v>GA 240/360</v>
          </cell>
        </row>
        <row r="3">
          <cell r="A3" t="str">
            <v>C 20/25</v>
          </cell>
          <cell r="C3" t="str">
            <v>MA 500/560</v>
          </cell>
        </row>
        <row r="4">
          <cell r="A4" t="str">
            <v>C 25/30</v>
          </cell>
        </row>
        <row r="5">
          <cell r="A5" t="str">
            <v>C 30/37</v>
          </cell>
        </row>
        <row r="6">
          <cell r="A6" t="str">
            <v>C 35/45</v>
          </cell>
        </row>
        <row r="7">
          <cell r="A7" t="str">
            <v>C 40/50</v>
          </cell>
        </row>
        <row r="8">
          <cell r="A8" t="str">
            <v>C 45/55</v>
          </cell>
        </row>
        <row r="9">
          <cell r="A9" t="str">
            <v>C 50/60</v>
          </cell>
        </row>
      </sheetData>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D"/>
      <sheetName val="NAS"/>
      <sheetName val="SAD"/>
      <sheetName val="NR"/>
      <sheetName val="REG"/>
      <sheetName val="LOKAC"/>
      <sheetName val="IMEN. PROJ"/>
      <sheetName val="OVL (2)"/>
      <sheetName val="TROS"/>
      <sheetName val="TEH. OPIS"/>
      <sheetName val="Projektni zadatak"/>
      <sheetName val="PREDRAČ VRIJ"/>
      <sheetName val="Predmjer"/>
      <sheetName val="001"/>
      <sheetName val="Troškovnik"/>
      <sheetName val="Iskaz količina "/>
      <sheetName val="Predmjer (2)"/>
      <sheetName val="Sastavnic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Module2"/>
      <sheetName val="Module3"/>
      <sheetName val="Module6"/>
      <sheetName val="Osn-Pod"/>
      <sheetName val="Korice"/>
      <sheetName val="Sadržaj"/>
      <sheetName val="Nasl_rješ"/>
      <sheetName val="Rješenje"/>
      <sheetName val="Nasl_zat"/>
      <sheetName val="Zat_stanje"/>
      <sheetName val="Nasl_san"/>
      <sheetName val="An_konst"/>
      <sheetName val="Statika"/>
      <sheetName val="Opis"/>
      <sheetName val="Shema_1"/>
      <sheetName val="01-04"/>
      <sheetName val="101-104"/>
      <sheetName val="105"/>
      <sheetName val="106"/>
      <sheetName val="107"/>
      <sheetName val="108"/>
      <sheetName val="109"/>
      <sheetName val="110"/>
      <sheetName val="111"/>
      <sheetName val="200"/>
      <sheetName val="Isk_površina"/>
      <sheetName val="Nasl_ur"/>
      <sheetName val="Unut_uređenje"/>
      <sheetName val="Nasl_dok"/>
      <sheetName val="Dokaz"/>
      <sheetName val="Nasl_foto"/>
      <sheetName val="Foto"/>
      <sheetName val="Sheet2"/>
      <sheetName val="popisi"/>
    </sheetNames>
    <sheetDataSet>
      <sheetData sheetId="0"/>
      <sheetData sheetId="1"/>
      <sheetData sheetId="2"/>
      <sheetData sheetId="3"/>
      <sheetData sheetId="4" refreshError="1">
        <row r="11">
          <cell r="G11" t="str">
            <v>4808</v>
          </cell>
        </row>
        <row r="14">
          <cell r="E14" t="str">
            <v>N</v>
          </cell>
        </row>
        <row r="19">
          <cell r="G19">
            <v>65.371199999999988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D"/>
      <sheetName val="NAS"/>
      <sheetName val="OPĆI"/>
      <sheetName val="SAD"/>
      <sheetName val="N"/>
      <sheetName val="Pop M"/>
      <sheetName val="N S"/>
      <sheetName val="surad"/>
      <sheetName val="NR"/>
      <sheetName val="REG"/>
      <sheetName val="NRG"/>
      <sheetName val="Rješ Gl_proj"/>
      <sheetName val="NOVL"/>
      <sheetName val="OVLAŠT"/>
      <sheetName val="NU"/>
      <sheetName val="Ugovor"/>
      <sheetName val="NU (3)"/>
      <sheetName val="IZJAVA"/>
      <sheetName val="NU (2)"/>
      <sheetName val="TEH 1"/>
      <sheetName val="obujam"/>
      <sheetName val="ISP N"/>
      <sheetName val="ppz i"/>
      <sheetName val="pko n"/>
      <sheetName val="PRGR KONT"/>
      <sheetName val="TR N"/>
      <sheetName val="TROS"/>
      <sheetName val="ISK TR"/>
      <sheetName val="PUG N"/>
      <sheetName val="PUG"/>
      <sheetName val="GR"/>
    </sheetNames>
    <sheetDataSet>
      <sheetData sheetId="0">
        <row r="11">
          <cell r="D11" t="str">
            <v>GRANIČARSKI ČARDAK</v>
          </cell>
        </row>
        <row r="12">
          <cell r="D12" t="str">
            <v>PROMATRAČNICA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55">
          <cell r="N55" t="str">
            <v xml:space="preserve">Danica Crnogorac ovl. arh. </v>
          </cell>
        </row>
      </sheetData>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61"/>
  <sheetViews>
    <sheetView showZeros="0" tabSelected="1" topLeftCell="A19" zoomScale="120" zoomScaleNormal="120" zoomScaleSheetLayoutView="120" workbookViewId="0">
      <selection activeCell="Y8" sqref="Y8"/>
    </sheetView>
  </sheetViews>
  <sheetFormatPr defaultRowHeight="30" customHeight="1"/>
  <cols>
    <col min="1" max="1" width="6" style="90" customWidth="1"/>
    <col min="2" max="2" width="6" style="91" customWidth="1"/>
    <col min="3" max="12" width="5.83203125" style="91" customWidth="1"/>
    <col min="13" max="13" width="1.33203125" style="91" customWidth="1"/>
    <col min="14" max="14" width="10.5" style="92" customWidth="1"/>
    <col min="15" max="15" width="0.5" style="91" customWidth="1"/>
    <col min="16" max="16" width="0.83203125" style="91" customWidth="1"/>
    <col min="17" max="17" width="12.33203125" style="91" customWidth="1"/>
    <col min="18" max="18" width="1.83203125" style="91" customWidth="1"/>
    <col min="19" max="19" width="1" style="91" customWidth="1"/>
    <col min="20" max="20" width="15.83203125" style="91" customWidth="1"/>
    <col min="21" max="21" width="1.83203125" style="91" customWidth="1"/>
    <col min="22" max="24" width="9.33203125" style="91"/>
    <col min="25" max="25" width="9.83203125" style="91" bestFit="1" customWidth="1"/>
    <col min="26" max="16384" width="9.33203125" style="91"/>
  </cols>
  <sheetData>
    <row r="1" spans="1:22" customFormat="1" ht="7.5" customHeight="1">
      <c r="A1" s="1"/>
      <c r="B1" s="1"/>
      <c r="C1" s="134" t="str">
        <f>" "&amp;[8]POD!D11&amp;"  "&amp;[8]POD!D12</f>
        <v xml:space="preserve"> GRANIČARSKI ČARDAK  PROMATRAČNICA</v>
      </c>
      <c r="D1" s="134"/>
      <c r="E1" s="134"/>
      <c r="F1" s="134"/>
      <c r="G1" s="134"/>
      <c r="H1" s="134"/>
      <c r="I1" s="134"/>
      <c r="J1" s="134"/>
      <c r="K1" s="134"/>
      <c r="L1" s="134"/>
      <c r="M1" s="134"/>
      <c r="N1" s="134"/>
      <c r="O1" s="134"/>
      <c r="P1" s="134"/>
      <c r="Q1" s="134"/>
      <c r="R1" s="135"/>
      <c r="S1" s="136"/>
      <c r="T1" s="137"/>
    </row>
    <row r="2" spans="1:22" customFormat="1" ht="9.9499999999999993" customHeight="1">
      <c r="A2" s="1"/>
      <c r="B2" s="1"/>
      <c r="C2" s="134"/>
      <c r="D2" s="134"/>
      <c r="E2" s="134"/>
      <c r="F2" s="134"/>
      <c r="G2" s="134"/>
      <c r="H2" s="134"/>
      <c r="I2" s="134"/>
      <c r="J2" s="134"/>
      <c r="K2" s="134"/>
      <c r="L2" s="134"/>
      <c r="M2" s="134"/>
      <c r="N2" s="134"/>
      <c r="O2" s="134"/>
      <c r="P2" s="134"/>
      <c r="Q2" s="134"/>
      <c r="R2" s="138"/>
      <c r="S2" s="134"/>
      <c r="T2" s="139"/>
    </row>
    <row r="3" spans="1:22" customFormat="1" ht="6" customHeight="1">
      <c r="A3" s="1"/>
      <c r="B3" s="1"/>
      <c r="C3" s="140" t="s">
        <v>0</v>
      </c>
      <c r="D3" s="140"/>
      <c r="E3" s="140"/>
      <c r="F3" s="140"/>
      <c r="G3" s="140"/>
      <c r="H3" s="140"/>
      <c r="I3" s="140"/>
      <c r="J3" s="140"/>
      <c r="K3" s="140"/>
      <c r="L3" s="140"/>
      <c r="M3" s="140"/>
      <c r="N3" s="140"/>
      <c r="O3" s="140"/>
      <c r="P3" s="140"/>
      <c r="Q3" s="140"/>
      <c r="R3" s="138"/>
      <c r="S3" s="134"/>
      <c r="T3" s="139"/>
    </row>
    <row r="4" spans="1:22" customFormat="1" ht="9.9499999999999993" customHeight="1">
      <c r="A4" s="1"/>
      <c r="B4" s="1"/>
      <c r="C4" s="140"/>
      <c r="D4" s="140"/>
      <c r="E4" s="140"/>
      <c r="F4" s="140"/>
      <c r="G4" s="140"/>
      <c r="H4" s="140"/>
      <c r="I4" s="140"/>
      <c r="J4" s="140"/>
      <c r="K4" s="140"/>
      <c r="L4" s="140"/>
      <c r="M4" s="140"/>
      <c r="N4" s="140"/>
      <c r="O4" s="140"/>
      <c r="P4" s="140"/>
      <c r="Q4" s="140"/>
      <c r="R4" s="141"/>
      <c r="S4" s="134"/>
      <c r="T4" s="139"/>
    </row>
    <row r="5" spans="1:22" customFormat="1" ht="9.75" customHeight="1">
      <c r="A5" s="2"/>
      <c r="B5" s="2"/>
      <c r="C5" s="145"/>
      <c r="D5" s="145"/>
      <c r="E5" s="145"/>
      <c r="F5" s="145"/>
      <c r="G5" s="145"/>
      <c r="H5" s="145"/>
      <c r="I5" s="145"/>
      <c r="J5" s="145"/>
      <c r="K5" s="145"/>
      <c r="L5" s="145"/>
      <c r="M5" s="145"/>
      <c r="N5" s="145"/>
      <c r="O5" s="145"/>
      <c r="P5" s="145"/>
      <c r="Q5" s="145"/>
      <c r="R5" s="142"/>
      <c r="S5" s="143"/>
      <c r="T5" s="144"/>
    </row>
    <row r="6" spans="1:22" s="3" customFormat="1" ht="30" customHeight="1">
      <c r="O6" s="4"/>
      <c r="S6" s="5"/>
      <c r="T6" s="6"/>
    </row>
    <row r="7" spans="1:22" s="7" customFormat="1" ht="15.95" customHeight="1">
      <c r="A7" s="146" t="s">
        <v>1</v>
      </c>
      <c r="B7" s="146"/>
      <c r="C7" s="146"/>
      <c r="D7" s="146"/>
      <c r="E7" s="146"/>
      <c r="F7" s="146"/>
      <c r="G7" s="146"/>
      <c r="H7" s="146"/>
      <c r="I7" s="146"/>
      <c r="J7" s="146"/>
      <c r="K7" s="146"/>
      <c r="L7" s="146"/>
      <c r="M7" s="146"/>
      <c r="N7" s="146"/>
      <c r="O7" s="146"/>
      <c r="P7" s="146"/>
      <c r="Q7" s="146"/>
      <c r="R7" s="146"/>
      <c r="S7" s="146"/>
      <c r="T7" s="146"/>
    </row>
    <row r="8" spans="1:22" s="12" customFormat="1" ht="24" customHeight="1">
      <c r="A8" s="128"/>
      <c r="B8" s="128"/>
      <c r="C8" s="9"/>
      <c r="D8" s="10"/>
      <c r="E8" s="11"/>
      <c r="F8" s="11"/>
      <c r="G8" s="11"/>
      <c r="H8" s="11"/>
      <c r="I8" s="11"/>
      <c r="N8" s="4"/>
      <c r="Q8" s="129"/>
      <c r="R8" s="129"/>
      <c r="S8" s="129"/>
      <c r="T8" s="129"/>
    </row>
    <row r="9" spans="1:22" s="12" customFormat="1" ht="30" customHeight="1">
      <c r="A9" s="128">
        <f>IF(V9&gt;0,1,0)</f>
        <v>0</v>
      </c>
      <c r="B9" s="128"/>
      <c r="C9" s="9" t="s">
        <v>2</v>
      </c>
      <c r="D9" s="10"/>
      <c r="E9" s="11"/>
      <c r="F9" s="11"/>
      <c r="G9" s="11"/>
      <c r="H9" s="11"/>
      <c r="I9" s="11"/>
      <c r="J9" s="14"/>
      <c r="K9" s="14"/>
      <c r="L9" s="14"/>
      <c r="M9" s="14"/>
      <c r="N9" s="4"/>
      <c r="O9" s="14"/>
      <c r="P9" s="14"/>
      <c r="Q9" s="129"/>
      <c r="R9" s="129"/>
      <c r="S9" s="129"/>
      <c r="T9" s="129"/>
    </row>
    <row r="10" spans="1:22" s="12" customFormat="1" ht="12" customHeight="1">
      <c r="A10" s="15"/>
      <c r="B10" s="16"/>
      <c r="C10" s="14"/>
      <c r="D10" s="14"/>
      <c r="E10" s="14"/>
      <c r="F10" s="14"/>
      <c r="G10" s="14"/>
      <c r="H10" s="14"/>
      <c r="I10" s="14"/>
      <c r="J10" s="14"/>
      <c r="K10" s="14"/>
      <c r="L10" s="14"/>
      <c r="M10" s="14"/>
      <c r="N10" s="4"/>
      <c r="O10" s="14"/>
      <c r="P10" s="14"/>
      <c r="Q10" s="14"/>
      <c r="R10" s="14"/>
      <c r="S10" s="14"/>
      <c r="T10" s="17"/>
    </row>
    <row r="11" spans="1:22" s="3" customFormat="1" ht="12" customHeight="1">
      <c r="A11" s="18"/>
      <c r="B11" s="19"/>
      <c r="C11" s="19"/>
      <c r="D11" s="19"/>
      <c r="E11" s="19"/>
      <c r="F11" s="19"/>
      <c r="G11" s="19"/>
      <c r="H11" s="19"/>
      <c r="I11" s="19"/>
      <c r="J11" s="19"/>
      <c r="K11" s="19"/>
      <c r="L11" s="19"/>
      <c r="M11" s="19"/>
      <c r="N11" s="19"/>
      <c r="O11" s="19"/>
      <c r="P11" s="19"/>
      <c r="Q11" s="19"/>
      <c r="R11" s="19"/>
      <c r="S11" s="19"/>
      <c r="T11" s="19"/>
    </row>
    <row r="12" spans="1:22" s="11" customFormat="1" ht="30" customHeight="1">
      <c r="A12" s="20">
        <v>1</v>
      </c>
      <c r="B12" s="21">
        <v>1</v>
      </c>
      <c r="C12" s="118" t="s">
        <v>3</v>
      </c>
      <c r="D12" s="118"/>
      <c r="E12" s="118"/>
      <c r="F12" s="118"/>
      <c r="G12" s="118"/>
      <c r="H12" s="118"/>
      <c r="I12" s="118"/>
      <c r="J12" s="118"/>
      <c r="K12" s="118"/>
      <c r="L12" s="22" t="s">
        <v>7</v>
      </c>
      <c r="M12" s="23"/>
      <c r="N12" s="24">
        <v>15.5</v>
      </c>
      <c r="Q12" s="24"/>
      <c r="T12" s="111">
        <f>N12*Q12</f>
        <v>0</v>
      </c>
      <c r="V12" s="26"/>
    </row>
    <row r="13" spans="1:22" s="12" customFormat="1" ht="15" customHeight="1">
      <c r="A13" s="15"/>
      <c r="B13" s="27"/>
      <c r="C13" s="14"/>
      <c r="D13" s="14"/>
      <c r="E13" s="14"/>
      <c r="F13" s="14"/>
      <c r="G13" s="14"/>
      <c r="H13" s="14"/>
      <c r="I13" s="14"/>
      <c r="J13" s="14"/>
      <c r="K13" s="14"/>
      <c r="L13" s="14"/>
      <c r="M13" s="14"/>
      <c r="N13" s="24"/>
      <c r="O13" s="14"/>
      <c r="P13" s="14"/>
      <c r="Q13" s="14"/>
      <c r="R13" s="14"/>
      <c r="S13" s="14"/>
      <c r="T13" s="111">
        <f t="shared" ref="T13:T26" si="0">N13*Q13</f>
        <v>0</v>
      </c>
    </row>
    <row r="14" spans="1:22" s="11" customFormat="1" ht="30" customHeight="1">
      <c r="A14" s="20">
        <v>1</v>
      </c>
      <c r="B14" s="21" t="s">
        <v>5</v>
      </c>
      <c r="C14" s="118" t="s">
        <v>115</v>
      </c>
      <c r="D14" s="118"/>
      <c r="E14" s="118"/>
      <c r="F14" s="118"/>
      <c r="G14" s="118"/>
      <c r="H14" s="118"/>
      <c r="I14" s="118"/>
      <c r="J14" s="118"/>
      <c r="K14" s="118"/>
      <c r="L14" s="22"/>
      <c r="M14" s="23"/>
      <c r="N14" s="24"/>
      <c r="Q14" s="24"/>
      <c r="T14" s="111">
        <f t="shared" si="0"/>
        <v>0</v>
      </c>
      <c r="V14" s="26"/>
    </row>
    <row r="15" spans="1:22" s="12" customFormat="1" ht="15" customHeight="1">
      <c r="A15" s="15"/>
      <c r="B15" s="27"/>
      <c r="C15" s="118" t="s">
        <v>6</v>
      </c>
      <c r="D15" s="118"/>
      <c r="E15" s="118"/>
      <c r="F15" s="118"/>
      <c r="G15" s="118"/>
      <c r="H15" s="118"/>
      <c r="I15" s="118"/>
      <c r="J15" s="118"/>
      <c r="K15" s="118"/>
      <c r="L15" s="22" t="s">
        <v>7</v>
      </c>
      <c r="M15" s="23"/>
      <c r="N15" s="24">
        <v>6</v>
      </c>
      <c r="O15" s="11"/>
      <c r="P15" s="11"/>
      <c r="Q15" s="24"/>
      <c r="R15" s="11"/>
      <c r="S15" s="11"/>
      <c r="T15" s="111">
        <f t="shared" si="0"/>
        <v>0</v>
      </c>
    </row>
    <row r="16" spans="1:22" s="12" customFormat="1" ht="15" customHeight="1">
      <c r="A16" s="15"/>
      <c r="B16" s="27"/>
      <c r="C16" s="118" t="s">
        <v>8</v>
      </c>
      <c r="D16" s="118"/>
      <c r="E16" s="118"/>
      <c r="F16" s="118"/>
      <c r="G16" s="118"/>
      <c r="H16" s="118"/>
      <c r="I16" s="118"/>
      <c r="J16" s="118"/>
      <c r="K16" s="118"/>
      <c r="L16" s="22" t="s">
        <v>7</v>
      </c>
      <c r="M16" s="23"/>
      <c r="N16" s="24">
        <v>1.5</v>
      </c>
      <c r="O16" s="11"/>
      <c r="P16" s="11"/>
      <c r="Q16" s="24"/>
      <c r="R16" s="11"/>
      <c r="S16" s="11"/>
      <c r="T16" s="111">
        <f t="shared" si="0"/>
        <v>0</v>
      </c>
    </row>
    <row r="17" spans="1:22" s="12" customFormat="1" ht="15" customHeight="1">
      <c r="A17" s="15"/>
      <c r="B17" s="27"/>
      <c r="C17" s="14"/>
      <c r="D17" s="14"/>
      <c r="E17" s="14"/>
      <c r="F17" s="14"/>
      <c r="G17" s="14"/>
      <c r="H17" s="14"/>
      <c r="I17" s="14"/>
      <c r="J17" s="14"/>
      <c r="K17" s="14"/>
      <c r="L17" s="14"/>
      <c r="M17" s="14"/>
      <c r="N17" s="24"/>
      <c r="O17" s="14"/>
      <c r="P17" s="14"/>
      <c r="Q17" s="14"/>
      <c r="R17" s="14"/>
      <c r="S17" s="14"/>
      <c r="T17" s="111">
        <f t="shared" si="0"/>
        <v>0</v>
      </c>
    </row>
    <row r="18" spans="1:22" s="11" customFormat="1" ht="30" customHeight="1">
      <c r="A18" s="20">
        <v>1</v>
      </c>
      <c r="B18" s="21" t="s">
        <v>9</v>
      </c>
      <c r="C18" s="118" t="s">
        <v>10</v>
      </c>
      <c r="D18" s="118"/>
      <c r="E18" s="118"/>
      <c r="F18" s="118"/>
      <c r="G18" s="118"/>
      <c r="H18" s="118"/>
      <c r="I18" s="118"/>
      <c r="J18" s="118"/>
      <c r="K18" s="118"/>
      <c r="L18" s="22" t="s">
        <v>7</v>
      </c>
      <c r="M18" s="23"/>
      <c r="N18" s="24">
        <v>9.5</v>
      </c>
      <c r="Q18" s="24"/>
      <c r="T18" s="111">
        <f t="shared" si="0"/>
        <v>0</v>
      </c>
      <c r="V18" s="26"/>
    </row>
    <row r="19" spans="1:22" s="12" customFormat="1" ht="15" customHeight="1">
      <c r="A19" s="15"/>
      <c r="B19" s="27"/>
      <c r="C19" s="14"/>
      <c r="D19" s="14"/>
      <c r="E19" s="14"/>
      <c r="F19" s="14"/>
      <c r="G19" s="14"/>
      <c r="H19" s="14"/>
      <c r="I19" s="14"/>
      <c r="J19" s="14"/>
      <c r="K19" s="14"/>
      <c r="L19" s="14"/>
      <c r="M19" s="14"/>
      <c r="N19" s="24"/>
      <c r="O19" s="14"/>
      <c r="P19" s="14"/>
      <c r="Q19" s="14"/>
      <c r="R19" s="14"/>
      <c r="S19" s="14"/>
      <c r="T19" s="111">
        <f t="shared" si="0"/>
        <v>0</v>
      </c>
    </row>
    <row r="20" spans="1:22" s="11" customFormat="1" ht="30" customHeight="1">
      <c r="A20" s="20">
        <v>1</v>
      </c>
      <c r="B20" s="21" t="s">
        <v>11</v>
      </c>
      <c r="C20" s="118" t="s">
        <v>12</v>
      </c>
      <c r="D20" s="118"/>
      <c r="E20" s="118"/>
      <c r="F20" s="118"/>
      <c r="G20" s="118"/>
      <c r="H20" s="118"/>
      <c r="I20" s="118"/>
      <c r="J20" s="118"/>
      <c r="K20" s="118"/>
      <c r="L20" s="22" t="s">
        <v>7</v>
      </c>
      <c r="M20" s="23"/>
      <c r="N20" s="24">
        <v>5.8</v>
      </c>
      <c r="Q20" s="24"/>
      <c r="T20" s="111">
        <f t="shared" si="0"/>
        <v>0</v>
      </c>
      <c r="V20" s="26"/>
    </row>
    <row r="21" spans="1:22" s="11" customFormat="1" ht="15" customHeight="1">
      <c r="A21" s="20"/>
      <c r="B21" s="21"/>
      <c r="C21" s="18"/>
      <c r="D21" s="18"/>
      <c r="E21" s="18"/>
      <c r="F21" s="18"/>
      <c r="G21" s="18"/>
      <c r="H21" s="18"/>
      <c r="I21" s="18"/>
      <c r="J21" s="18"/>
      <c r="K21" s="18"/>
      <c r="L21" s="22"/>
      <c r="M21" s="23"/>
      <c r="N21" s="24"/>
      <c r="Q21" s="24"/>
      <c r="T21" s="111"/>
      <c r="V21" s="26"/>
    </row>
    <row r="22" spans="1:22" s="11" customFormat="1" ht="43.5" customHeight="1">
      <c r="A22" s="20">
        <v>1</v>
      </c>
      <c r="B22" s="21">
        <v>5</v>
      </c>
      <c r="C22" s="118" t="s">
        <v>116</v>
      </c>
      <c r="D22" s="118"/>
      <c r="E22" s="118"/>
      <c r="F22" s="118"/>
      <c r="G22" s="118"/>
      <c r="H22" s="118"/>
      <c r="I22" s="118"/>
      <c r="J22" s="118"/>
      <c r="K22" s="118"/>
      <c r="L22" s="22"/>
      <c r="M22" s="23"/>
      <c r="N22" s="24"/>
      <c r="Q22" s="24"/>
      <c r="T22" s="111">
        <f>N22*Q22</f>
        <v>0</v>
      </c>
      <c r="V22" s="26"/>
    </row>
    <row r="23" spans="1:22" s="12" customFormat="1" ht="15" customHeight="1">
      <c r="A23" s="15"/>
      <c r="B23" s="27"/>
      <c r="C23" s="118" t="s">
        <v>6</v>
      </c>
      <c r="D23" s="118"/>
      <c r="E23" s="118"/>
      <c r="F23" s="118"/>
      <c r="G23" s="118"/>
      <c r="H23" s="118"/>
      <c r="I23" s="118"/>
      <c r="J23" s="118"/>
      <c r="K23" s="118"/>
      <c r="L23" s="22" t="s">
        <v>7</v>
      </c>
      <c r="M23" s="23"/>
      <c r="N23" s="24">
        <v>7.6</v>
      </c>
      <c r="O23" s="11"/>
      <c r="P23" s="11"/>
      <c r="Q23" s="24"/>
      <c r="R23" s="11"/>
      <c r="S23" s="11"/>
      <c r="T23" s="111">
        <f>N23*Q23</f>
        <v>0</v>
      </c>
      <c r="V23" s="12">
        <f>IF(N22="",0,1)</f>
        <v>0</v>
      </c>
    </row>
    <row r="24" spans="1:22" s="12" customFormat="1" ht="15" customHeight="1">
      <c r="A24" s="15"/>
      <c r="B24" s="27"/>
      <c r="C24" s="118" t="s">
        <v>8</v>
      </c>
      <c r="D24" s="118"/>
      <c r="E24" s="118"/>
      <c r="F24" s="118"/>
      <c r="G24" s="118"/>
      <c r="H24" s="118"/>
      <c r="I24" s="118"/>
      <c r="J24" s="118"/>
      <c r="K24" s="118"/>
      <c r="L24" s="22" t="s">
        <v>7</v>
      </c>
      <c r="M24" s="23"/>
      <c r="N24" s="24">
        <v>1.9</v>
      </c>
      <c r="O24" s="11"/>
      <c r="P24" s="11"/>
      <c r="Q24" s="24"/>
      <c r="R24" s="11"/>
      <c r="S24" s="11"/>
      <c r="T24" s="111">
        <f>N24*Q24</f>
        <v>0</v>
      </c>
    </row>
    <row r="25" spans="1:22" s="12" customFormat="1" ht="15" customHeight="1">
      <c r="A25" s="15"/>
      <c r="B25" s="27"/>
      <c r="C25" s="14"/>
      <c r="D25" s="14"/>
      <c r="E25" s="14"/>
      <c r="F25" s="14"/>
      <c r="G25" s="14"/>
      <c r="H25" s="14"/>
      <c r="I25" s="14"/>
      <c r="J25" s="14"/>
      <c r="K25" s="14"/>
      <c r="L25" s="14"/>
      <c r="M25" s="14"/>
      <c r="N25" s="24"/>
      <c r="O25" s="14"/>
      <c r="P25" s="14"/>
      <c r="Q25" s="14"/>
      <c r="R25" s="14"/>
      <c r="S25" s="14"/>
      <c r="T25" s="111">
        <f t="shared" si="0"/>
        <v>0</v>
      </c>
    </row>
    <row r="26" spans="1:22" s="11" customFormat="1" ht="30" customHeight="1">
      <c r="A26" s="20">
        <v>1</v>
      </c>
      <c r="B26" s="21">
        <v>6</v>
      </c>
      <c r="C26" s="118" t="s">
        <v>107</v>
      </c>
      <c r="D26" s="118"/>
      <c r="E26" s="118"/>
      <c r="F26" s="118"/>
      <c r="G26" s="118"/>
      <c r="H26" s="118"/>
      <c r="I26" s="118"/>
      <c r="J26" s="118"/>
      <c r="K26" s="118"/>
      <c r="L26" s="22" t="s">
        <v>7</v>
      </c>
      <c r="M26" s="23"/>
      <c r="N26" s="24">
        <f>N12+N15+N16+N23+N24-N18</f>
        <v>23</v>
      </c>
      <c r="Q26" s="24"/>
      <c r="T26" s="111">
        <f t="shared" si="0"/>
        <v>0</v>
      </c>
      <c r="V26" s="26"/>
    </row>
    <row r="27" spans="1:22" s="12" customFormat="1" ht="15" customHeight="1">
      <c r="A27" s="15"/>
      <c r="B27" s="27"/>
      <c r="C27" s="14"/>
      <c r="D27" s="14"/>
      <c r="E27" s="14"/>
      <c r="F27" s="14"/>
      <c r="G27" s="14"/>
      <c r="H27" s="14"/>
      <c r="I27" s="14"/>
      <c r="J27" s="14"/>
      <c r="K27" s="14"/>
      <c r="L27" s="14"/>
      <c r="M27" s="14"/>
      <c r="N27" s="24"/>
      <c r="O27" s="14"/>
      <c r="P27" s="14"/>
      <c r="Q27" s="14"/>
      <c r="R27" s="14"/>
      <c r="S27" s="14"/>
      <c r="T27" s="111">
        <f t="shared" ref="T27" si="1">N27*Q27</f>
        <v>0</v>
      </c>
    </row>
    <row r="28" spans="1:22" s="12" customFormat="1" ht="15" customHeight="1">
      <c r="A28" s="15"/>
      <c r="B28" s="27"/>
      <c r="C28" s="14"/>
      <c r="D28" s="14"/>
      <c r="E28" s="14"/>
      <c r="F28" s="14"/>
      <c r="G28" s="14"/>
      <c r="H28" s="14"/>
      <c r="I28" s="14"/>
      <c r="J28" s="14"/>
      <c r="K28" s="14"/>
      <c r="L28" s="14"/>
      <c r="M28" s="14"/>
      <c r="N28" s="24"/>
      <c r="O28" s="14"/>
      <c r="P28" s="14"/>
      <c r="Q28" s="28"/>
      <c r="R28" s="28"/>
      <c r="S28" s="28"/>
      <c r="T28" s="28"/>
    </row>
    <row r="29" spans="1:22" s="12" customFormat="1" ht="27" customHeight="1">
      <c r="A29" s="126">
        <f>IF(V29&gt;0,1,0)</f>
        <v>0</v>
      </c>
      <c r="B29" s="126"/>
      <c r="C29" s="29" t="s">
        <v>13</v>
      </c>
      <c r="D29" s="30"/>
      <c r="E29" s="31"/>
      <c r="F29" s="31"/>
      <c r="G29" s="31"/>
      <c r="H29" s="31"/>
      <c r="I29" s="31"/>
      <c r="J29" s="32"/>
      <c r="K29" s="32"/>
      <c r="L29" s="32"/>
      <c r="M29" s="32"/>
      <c r="N29" s="33"/>
      <c r="O29" s="32"/>
      <c r="P29" s="32"/>
      <c r="Q29" s="113">
        <f>SUM(T12:T28)</f>
        <v>0</v>
      </c>
      <c r="R29" s="113"/>
      <c r="S29" s="113"/>
      <c r="T29" s="113"/>
    </row>
    <row r="30" spans="1:22" s="12" customFormat="1" ht="12" customHeight="1">
      <c r="A30" s="15"/>
      <c r="B30" s="27"/>
      <c r="C30" s="14"/>
      <c r="D30" s="14"/>
      <c r="E30" s="14"/>
      <c r="F30" s="14"/>
      <c r="G30" s="14"/>
      <c r="H30" s="14"/>
      <c r="I30" s="14"/>
      <c r="J30" s="14"/>
      <c r="K30" s="14"/>
      <c r="L30" s="14"/>
      <c r="M30" s="14"/>
      <c r="N30" s="4"/>
      <c r="O30" s="14"/>
      <c r="P30" s="14"/>
      <c r="Q30" s="14"/>
      <c r="R30" s="14"/>
      <c r="S30" s="14"/>
      <c r="T30" s="14"/>
    </row>
    <row r="31" spans="1:22" s="12" customFormat="1" ht="12" customHeight="1">
      <c r="A31" s="15"/>
      <c r="B31" s="27"/>
      <c r="C31" s="14"/>
      <c r="D31" s="14"/>
      <c r="E31" s="14"/>
      <c r="F31" s="14"/>
      <c r="G31" s="14"/>
      <c r="H31" s="14"/>
      <c r="I31" s="14"/>
      <c r="J31" s="14"/>
      <c r="K31" s="14"/>
      <c r="L31" s="14"/>
      <c r="M31" s="14"/>
      <c r="N31" s="4"/>
      <c r="O31" s="14"/>
      <c r="P31" s="14"/>
      <c r="Q31" s="14"/>
      <c r="R31" s="14"/>
      <c r="S31" s="14"/>
      <c r="T31" s="14"/>
    </row>
    <row r="32" spans="1:22" s="12" customFormat="1" ht="12" customHeight="1">
      <c r="A32" s="15"/>
      <c r="B32" s="16"/>
      <c r="C32" s="14"/>
      <c r="D32" s="14"/>
      <c r="E32" s="14"/>
      <c r="F32" s="14"/>
      <c r="G32" s="14"/>
      <c r="H32" s="14"/>
      <c r="I32" s="14"/>
      <c r="J32" s="14"/>
      <c r="K32" s="14"/>
      <c r="L32" s="14"/>
      <c r="M32" s="14"/>
      <c r="N32" s="4"/>
      <c r="O32" s="14"/>
      <c r="P32" s="14"/>
      <c r="Q32" s="14"/>
      <c r="R32" s="14"/>
      <c r="S32" s="14"/>
      <c r="T32" s="14"/>
    </row>
    <row r="33" spans="1:22" s="12" customFormat="1" ht="30" customHeight="1">
      <c r="A33" s="128">
        <v>2</v>
      </c>
      <c r="B33" s="128"/>
      <c r="C33" s="9" t="s">
        <v>14</v>
      </c>
      <c r="D33" s="10"/>
      <c r="E33" s="11"/>
      <c r="F33" s="11"/>
      <c r="G33" s="11"/>
      <c r="H33" s="11"/>
      <c r="I33" s="11"/>
      <c r="J33" s="14"/>
      <c r="K33" s="14"/>
      <c r="L33" s="14"/>
      <c r="M33" s="14"/>
      <c r="N33" s="4"/>
      <c r="O33" s="14"/>
      <c r="P33" s="14"/>
      <c r="Q33" s="129"/>
      <c r="R33" s="129"/>
      <c r="S33" s="129"/>
      <c r="T33" s="129"/>
    </row>
    <row r="34" spans="1:22" s="12" customFormat="1" ht="12" customHeight="1">
      <c r="A34" s="15"/>
      <c r="B34" s="16"/>
      <c r="C34" s="14"/>
      <c r="D34" s="14"/>
      <c r="E34" s="14"/>
      <c r="F34" s="14"/>
      <c r="G34" s="14"/>
      <c r="H34" s="14"/>
      <c r="I34" s="14"/>
      <c r="J34" s="14"/>
      <c r="K34" s="14"/>
      <c r="L34" s="14"/>
      <c r="M34" s="14"/>
      <c r="N34" s="4"/>
      <c r="O34" s="14"/>
      <c r="P34" s="14"/>
      <c r="Q34" s="14"/>
      <c r="R34" s="14"/>
      <c r="S34" s="14"/>
      <c r="T34" s="14"/>
    </row>
    <row r="35" spans="1:22" s="3" customFormat="1" ht="189.95" hidden="1" customHeight="1">
      <c r="A35" s="131" t="s">
        <v>15</v>
      </c>
      <c r="B35" s="131"/>
      <c r="C35" s="131"/>
      <c r="D35" s="131"/>
      <c r="E35" s="131"/>
      <c r="F35" s="131"/>
      <c r="G35" s="131"/>
      <c r="H35" s="131"/>
      <c r="I35" s="131"/>
      <c r="J35" s="131"/>
      <c r="K35" s="131"/>
      <c r="L35" s="131"/>
      <c r="M35" s="131"/>
      <c r="N35" s="131"/>
      <c r="O35" s="131"/>
      <c r="P35" s="131"/>
      <c r="Q35" s="131"/>
      <c r="R35" s="131"/>
      <c r="S35" s="131"/>
      <c r="T35" s="131"/>
    </row>
    <row r="36" spans="1:22" s="3" customFormat="1" ht="9.9499999999999993" customHeight="1">
      <c r="A36" s="18"/>
      <c r="B36" s="19"/>
      <c r="C36" s="19"/>
      <c r="D36" s="19"/>
      <c r="E36" s="19"/>
      <c r="F36" s="19"/>
      <c r="G36" s="19"/>
      <c r="H36" s="19"/>
      <c r="I36" s="19"/>
      <c r="J36" s="19"/>
      <c r="K36" s="19"/>
      <c r="L36" s="19"/>
      <c r="M36" s="19"/>
      <c r="N36" s="19"/>
      <c r="O36" s="19"/>
      <c r="P36" s="19"/>
      <c r="Q36" s="19"/>
      <c r="R36" s="19"/>
      <c r="S36" s="19"/>
      <c r="T36" s="19"/>
    </row>
    <row r="37" spans="1:22" s="11" customFormat="1" ht="45" hidden="1" customHeight="1">
      <c r="A37" s="20">
        <f>A33</f>
        <v>2</v>
      </c>
      <c r="B37" s="21">
        <f>IF(V37&gt;0,1,0)</f>
        <v>0</v>
      </c>
      <c r="C37" s="118" t="s">
        <v>16</v>
      </c>
      <c r="D37" s="118"/>
      <c r="E37" s="118"/>
      <c r="F37" s="118"/>
      <c r="G37" s="118"/>
      <c r="H37" s="118"/>
      <c r="I37" s="118"/>
      <c r="J37" s="118"/>
      <c r="K37" s="118"/>
      <c r="L37" s="22" t="s">
        <v>4</v>
      </c>
      <c r="M37" s="23"/>
      <c r="N37" s="24">
        <v>0</v>
      </c>
      <c r="Q37" s="24">
        <v>20</v>
      </c>
      <c r="T37" s="25">
        <f>N37*Q37</f>
        <v>0</v>
      </c>
      <c r="V37" s="26"/>
    </row>
    <row r="38" spans="1:22" s="11" customFormat="1" ht="12" hidden="1" customHeight="1">
      <c r="A38" s="34"/>
      <c r="B38" s="27"/>
      <c r="I38" s="10"/>
      <c r="N38" s="24"/>
      <c r="Q38" s="4"/>
      <c r="V38" s="12"/>
    </row>
    <row r="39" spans="1:22" s="11" customFormat="1" ht="69" customHeight="1">
      <c r="A39" s="20">
        <f>A33</f>
        <v>2</v>
      </c>
      <c r="B39" s="21">
        <v>1</v>
      </c>
      <c r="C39" s="118" t="s">
        <v>128</v>
      </c>
      <c r="D39" s="118"/>
      <c r="E39" s="118"/>
      <c r="F39" s="118"/>
      <c r="G39" s="118"/>
      <c r="H39" s="118"/>
      <c r="I39" s="118"/>
      <c r="J39" s="118"/>
      <c r="K39" s="118"/>
      <c r="L39" s="22"/>
      <c r="M39" s="23"/>
      <c r="N39" s="24"/>
      <c r="Q39" s="24"/>
      <c r="T39" s="25"/>
      <c r="V39" s="26"/>
    </row>
    <row r="40" spans="1:22" s="12" customFormat="1" ht="15" customHeight="1">
      <c r="A40" s="15"/>
      <c r="B40" s="27"/>
      <c r="C40" s="118" t="s">
        <v>17</v>
      </c>
      <c r="D40" s="118"/>
      <c r="E40" s="118"/>
      <c r="F40" s="118"/>
      <c r="G40" s="118"/>
      <c r="H40" s="118"/>
      <c r="I40" s="118"/>
      <c r="J40" s="118"/>
      <c r="K40" s="118"/>
      <c r="L40" s="22" t="s">
        <v>7</v>
      </c>
      <c r="M40" s="23"/>
      <c r="N40" s="24">
        <v>10.5</v>
      </c>
      <c r="O40" s="11"/>
      <c r="P40" s="11"/>
      <c r="Q40" s="24"/>
      <c r="R40" s="11"/>
      <c r="S40" s="11"/>
      <c r="T40" s="111">
        <f>N40*Q40</f>
        <v>0</v>
      </c>
      <c r="V40" s="12">
        <f>IF(N39="",0,1)</f>
        <v>0</v>
      </c>
    </row>
    <row r="41" spans="1:22" s="12" customFormat="1" ht="15" customHeight="1">
      <c r="A41" s="15"/>
      <c r="B41" s="27"/>
      <c r="C41" s="118" t="s">
        <v>18</v>
      </c>
      <c r="D41" s="118"/>
      <c r="E41" s="118"/>
      <c r="F41" s="118"/>
      <c r="G41" s="118"/>
      <c r="H41" s="118"/>
      <c r="I41" s="118"/>
      <c r="J41" s="118"/>
      <c r="K41" s="118"/>
      <c r="L41" s="22" t="s">
        <v>4</v>
      </c>
      <c r="M41" s="23"/>
      <c r="N41" s="24">
        <v>9</v>
      </c>
      <c r="O41" s="11"/>
      <c r="P41" s="11"/>
      <c r="Q41" s="24"/>
      <c r="R41" s="11"/>
      <c r="S41" s="11"/>
      <c r="T41" s="111">
        <f t="shared" ref="T41:T47" si="2">N41*Q41</f>
        <v>0</v>
      </c>
    </row>
    <row r="42" spans="1:22" s="11" customFormat="1" ht="12" customHeight="1">
      <c r="A42" s="20"/>
      <c r="B42" s="21"/>
      <c r="C42" s="18"/>
      <c r="D42" s="18"/>
      <c r="E42" s="18"/>
      <c r="F42" s="18"/>
      <c r="G42" s="18"/>
      <c r="H42" s="18"/>
      <c r="I42" s="18"/>
      <c r="J42" s="18"/>
      <c r="K42" s="18"/>
      <c r="L42" s="22"/>
      <c r="M42" s="23"/>
      <c r="N42" s="24"/>
      <c r="Q42" s="24"/>
      <c r="T42" s="111">
        <f t="shared" si="2"/>
        <v>0</v>
      </c>
      <c r="V42" s="26"/>
    </row>
    <row r="43" spans="1:22" s="11" customFormat="1" ht="57" hidden="1" customHeight="1">
      <c r="A43" s="20">
        <f>A37</f>
        <v>2</v>
      </c>
      <c r="B43" s="21">
        <f>IF(V43&gt;0,B39+1,B39+0)</f>
        <v>1</v>
      </c>
      <c r="C43" s="118" t="s">
        <v>19</v>
      </c>
      <c r="D43" s="118"/>
      <c r="E43" s="118"/>
      <c r="F43" s="118"/>
      <c r="G43" s="118"/>
      <c r="H43" s="118"/>
      <c r="I43" s="118"/>
      <c r="J43" s="118"/>
      <c r="K43" s="118"/>
      <c r="L43" s="22" t="s">
        <v>7</v>
      </c>
      <c r="M43" s="23"/>
      <c r="N43" s="24">
        <v>0</v>
      </c>
      <c r="Q43" s="24"/>
      <c r="T43" s="111">
        <f t="shared" si="2"/>
        <v>0</v>
      </c>
      <c r="V43" s="26"/>
    </row>
    <row r="44" spans="1:22" s="11" customFormat="1" ht="30" hidden="1" customHeight="1">
      <c r="A44" s="34"/>
      <c r="B44" s="27"/>
      <c r="I44" s="10"/>
      <c r="N44" s="24"/>
      <c r="Q44" s="4"/>
      <c r="T44" s="111">
        <f t="shared" si="2"/>
        <v>0</v>
      </c>
      <c r="V44" s="12"/>
    </row>
    <row r="45" spans="1:22" s="11" customFormat="1" ht="57.75" customHeight="1">
      <c r="A45" s="20" t="s">
        <v>5</v>
      </c>
      <c r="B45" s="21">
        <v>2</v>
      </c>
      <c r="C45" s="118" t="s">
        <v>117</v>
      </c>
      <c r="D45" s="118"/>
      <c r="E45" s="118"/>
      <c r="F45" s="118"/>
      <c r="G45" s="118"/>
      <c r="H45" s="118"/>
      <c r="I45" s="118"/>
      <c r="J45" s="118"/>
      <c r="K45" s="118"/>
      <c r="L45" s="22"/>
      <c r="M45" s="23"/>
      <c r="N45" s="24"/>
      <c r="Q45" s="24"/>
      <c r="T45" s="111">
        <f t="shared" si="2"/>
        <v>0</v>
      </c>
      <c r="V45" s="26"/>
    </row>
    <row r="46" spans="1:22" s="12" customFormat="1" ht="15" customHeight="1">
      <c r="A46" s="15"/>
      <c r="B46" s="27"/>
      <c r="C46" s="118" t="s">
        <v>17</v>
      </c>
      <c r="D46" s="118"/>
      <c r="E46" s="118"/>
      <c r="F46" s="118"/>
      <c r="G46" s="118"/>
      <c r="H46" s="118"/>
      <c r="I46" s="118"/>
      <c r="J46" s="118"/>
      <c r="K46" s="118"/>
      <c r="L46" s="22" t="s">
        <v>7</v>
      </c>
      <c r="M46" s="23"/>
      <c r="N46" s="24">
        <v>1.5</v>
      </c>
      <c r="O46" s="11"/>
      <c r="P46" s="11"/>
      <c r="Q46" s="24"/>
      <c r="R46" s="11"/>
      <c r="S46" s="11"/>
      <c r="T46" s="111">
        <f t="shared" si="2"/>
        <v>0</v>
      </c>
    </row>
    <row r="47" spans="1:22" s="12" customFormat="1" ht="15" customHeight="1">
      <c r="A47" s="15"/>
      <c r="B47" s="27"/>
      <c r="C47" s="118" t="s">
        <v>18</v>
      </c>
      <c r="D47" s="118"/>
      <c r="E47" s="118"/>
      <c r="F47" s="118"/>
      <c r="G47" s="118"/>
      <c r="H47" s="118"/>
      <c r="I47" s="118"/>
      <c r="J47" s="118"/>
      <c r="K47" s="118"/>
      <c r="L47" s="22" t="s">
        <v>4</v>
      </c>
      <c r="M47" s="23"/>
      <c r="N47" s="24">
        <v>7.5</v>
      </c>
      <c r="O47" s="11"/>
      <c r="P47" s="11"/>
      <c r="Q47" s="24"/>
      <c r="R47" s="11"/>
      <c r="S47" s="11"/>
      <c r="T47" s="111">
        <f t="shared" si="2"/>
        <v>0</v>
      </c>
    </row>
    <row r="48" spans="1:22" s="3" customFormat="1" ht="9.9499999999999993" customHeight="1">
      <c r="A48" s="18"/>
      <c r="B48" s="19"/>
      <c r="C48" s="19"/>
      <c r="D48" s="19"/>
      <c r="E48" s="19"/>
      <c r="F48" s="19"/>
      <c r="G48" s="19"/>
      <c r="H48" s="19"/>
      <c r="I48" s="19"/>
      <c r="J48" s="19"/>
      <c r="K48" s="19"/>
      <c r="L48" s="19"/>
      <c r="M48" s="19"/>
      <c r="N48" s="19"/>
      <c r="O48" s="19"/>
      <c r="P48" s="19"/>
      <c r="Q48" s="19"/>
      <c r="R48" s="19"/>
      <c r="S48" s="19"/>
      <c r="T48" s="19"/>
    </row>
    <row r="49" spans="1:22" s="11" customFormat="1" ht="45" hidden="1" customHeight="1">
      <c r="A49" s="20" t="str">
        <f>A45</f>
        <v>2.</v>
      </c>
      <c r="B49" s="21">
        <f>IF(V49&gt;0,1,0)</f>
        <v>1</v>
      </c>
      <c r="C49" s="118" t="s">
        <v>16</v>
      </c>
      <c r="D49" s="118"/>
      <c r="E49" s="118"/>
      <c r="F49" s="118"/>
      <c r="G49" s="118"/>
      <c r="H49" s="118"/>
      <c r="I49" s="118"/>
      <c r="J49" s="118"/>
      <c r="K49" s="118"/>
      <c r="L49" s="22" t="s">
        <v>4</v>
      </c>
      <c r="M49" s="23"/>
      <c r="N49" s="24">
        <v>0</v>
      </c>
      <c r="Q49" s="24">
        <v>20</v>
      </c>
      <c r="T49" s="25">
        <f>N49*Q49</f>
        <v>0</v>
      </c>
      <c r="V49" s="26">
        <f>IF(N49="",0,1)</f>
        <v>1</v>
      </c>
    </row>
    <row r="50" spans="1:22" s="11" customFormat="1" ht="12" hidden="1" customHeight="1">
      <c r="A50" s="34"/>
      <c r="B50" s="27"/>
      <c r="I50" s="10"/>
      <c r="N50" s="24"/>
      <c r="Q50" s="4"/>
      <c r="V50" s="12">
        <f>IF(N49="",0,1)</f>
        <v>1</v>
      </c>
    </row>
    <row r="51" spans="1:22" s="11" customFormat="1" ht="69" customHeight="1">
      <c r="A51" s="20" t="str">
        <f>A45</f>
        <v>2.</v>
      </c>
      <c r="B51" s="21">
        <v>3</v>
      </c>
      <c r="C51" s="118" t="s">
        <v>129</v>
      </c>
      <c r="D51" s="118"/>
      <c r="E51" s="118"/>
      <c r="F51" s="118"/>
      <c r="G51" s="118"/>
      <c r="H51" s="118"/>
      <c r="I51" s="118"/>
      <c r="J51" s="118"/>
      <c r="K51" s="118"/>
      <c r="L51" s="22"/>
      <c r="M51" s="23"/>
      <c r="N51" s="24"/>
      <c r="Q51" s="24"/>
      <c r="T51" s="25"/>
      <c r="V51" s="26">
        <f>IF(N51="",0,1)</f>
        <v>0</v>
      </c>
    </row>
    <row r="52" spans="1:22" s="12" customFormat="1" ht="15" customHeight="1">
      <c r="A52" s="15"/>
      <c r="B52" s="27"/>
      <c r="C52" s="118" t="s">
        <v>17</v>
      </c>
      <c r="D52" s="118"/>
      <c r="E52" s="118"/>
      <c r="F52" s="118"/>
      <c r="G52" s="118"/>
      <c r="H52" s="118"/>
      <c r="I52" s="118"/>
      <c r="J52" s="118"/>
      <c r="K52" s="118"/>
      <c r="L52" s="22" t="s">
        <v>7</v>
      </c>
      <c r="M52" s="23"/>
      <c r="N52" s="24">
        <f>N23+N24</f>
        <v>9.5</v>
      </c>
      <c r="O52" s="11"/>
      <c r="P52" s="11"/>
      <c r="Q52" s="24"/>
      <c r="R52" s="11"/>
      <c r="S52" s="11"/>
      <c r="T52" s="111">
        <f>N52*Q52</f>
        <v>0</v>
      </c>
      <c r="V52" s="12">
        <f>IF(N51="",0,1)</f>
        <v>0</v>
      </c>
    </row>
    <row r="53" spans="1:22" s="12" customFormat="1" ht="15" customHeight="1">
      <c r="A53" s="15"/>
      <c r="B53" s="27"/>
      <c r="C53" s="118" t="s">
        <v>18</v>
      </c>
      <c r="D53" s="118"/>
      <c r="E53" s="118"/>
      <c r="F53" s="118"/>
      <c r="G53" s="118"/>
      <c r="H53" s="118"/>
      <c r="I53" s="118"/>
      <c r="J53" s="118"/>
      <c r="K53" s="118"/>
      <c r="L53" s="22" t="s">
        <v>4</v>
      </c>
      <c r="M53" s="23"/>
      <c r="N53" s="24">
        <v>11</v>
      </c>
      <c r="O53" s="11"/>
      <c r="P53" s="11"/>
      <c r="Q53" s="24"/>
      <c r="R53" s="11"/>
      <c r="S53" s="11"/>
      <c r="T53" s="111">
        <f t="shared" ref="T53" si="3">N53*Q53</f>
        <v>0</v>
      </c>
    </row>
    <row r="54" spans="1:22" s="12" customFormat="1" ht="15" customHeight="1">
      <c r="A54" s="15"/>
      <c r="B54" s="27"/>
      <c r="C54" s="18"/>
      <c r="D54" s="18"/>
      <c r="E54" s="18"/>
      <c r="F54" s="18"/>
      <c r="G54" s="18"/>
      <c r="H54" s="18"/>
      <c r="I54" s="18"/>
      <c r="J54" s="18"/>
      <c r="K54" s="18"/>
      <c r="L54" s="22"/>
      <c r="M54" s="23"/>
      <c r="N54" s="24"/>
      <c r="O54" s="11"/>
      <c r="P54" s="11"/>
      <c r="Q54" s="24"/>
      <c r="R54" s="11"/>
      <c r="S54" s="11"/>
      <c r="T54" s="25"/>
    </row>
    <row r="55" spans="1:22" s="11" customFormat="1" ht="57" hidden="1" customHeight="1">
      <c r="A55" s="20" t="e">
        <f>#REF!</f>
        <v>#REF!</v>
      </c>
      <c r="B55" s="21" t="e">
        <f>IF(V55&gt;0,#REF!+1,#REF!+0)</f>
        <v>#REF!</v>
      </c>
      <c r="C55" s="118" t="s">
        <v>19</v>
      </c>
      <c r="D55" s="118"/>
      <c r="E55" s="118"/>
      <c r="F55" s="118"/>
      <c r="G55" s="118"/>
      <c r="H55" s="118"/>
      <c r="I55" s="118"/>
      <c r="J55" s="118"/>
      <c r="K55" s="118"/>
      <c r="L55" s="22" t="s">
        <v>7</v>
      </c>
      <c r="M55" s="23"/>
      <c r="N55" s="24"/>
      <c r="Q55" s="24">
        <v>45</v>
      </c>
      <c r="T55" s="25">
        <f>N55*Q55</f>
        <v>0</v>
      </c>
      <c r="V55" s="26"/>
    </row>
    <row r="56" spans="1:22" s="11" customFormat="1" ht="36.6" hidden="1" customHeight="1">
      <c r="A56" s="20" t="e">
        <f>#REF!</f>
        <v>#REF!</v>
      </c>
      <c r="B56" s="21">
        <v>6</v>
      </c>
      <c r="C56" s="118" t="s">
        <v>20</v>
      </c>
      <c r="D56" s="118"/>
      <c r="E56" s="118"/>
      <c r="F56" s="118"/>
      <c r="G56" s="118"/>
      <c r="H56" s="118"/>
      <c r="I56" s="118"/>
      <c r="J56" s="118"/>
      <c r="K56" s="118"/>
      <c r="L56" s="22" t="s">
        <v>7</v>
      </c>
      <c r="M56" s="23"/>
      <c r="N56" s="24">
        <v>0</v>
      </c>
      <c r="Q56" s="24">
        <v>95</v>
      </c>
      <c r="T56" s="25">
        <f>N56*Q56</f>
        <v>0</v>
      </c>
      <c r="V56" s="26"/>
    </row>
    <row r="57" spans="1:22" s="12" customFormat="1" ht="12" hidden="1" customHeight="1">
      <c r="A57" s="15"/>
      <c r="B57" s="27"/>
      <c r="C57" s="14"/>
      <c r="D57" s="14"/>
      <c r="E57" s="14"/>
      <c r="F57" s="14"/>
      <c r="G57" s="14"/>
      <c r="H57" s="14"/>
      <c r="I57" s="14"/>
      <c r="J57" s="14"/>
      <c r="K57" s="14"/>
      <c r="L57" s="14"/>
      <c r="M57" s="14"/>
      <c r="N57" s="4"/>
      <c r="O57" s="14"/>
      <c r="P57" s="14"/>
      <c r="Q57" s="14"/>
      <c r="R57" s="14"/>
      <c r="S57" s="14"/>
      <c r="T57" s="11"/>
    </row>
    <row r="58" spans="1:22" s="12" customFormat="1" ht="24.75" customHeight="1">
      <c r="A58" s="126" t="s">
        <v>5</v>
      </c>
      <c r="B58" s="126"/>
      <c r="C58" s="29" t="s">
        <v>21</v>
      </c>
      <c r="D58" s="30"/>
      <c r="E58" s="31"/>
      <c r="F58" s="31"/>
      <c r="G58" s="31"/>
      <c r="H58" s="31"/>
      <c r="I58" s="31"/>
      <c r="J58" s="32"/>
      <c r="K58" s="32"/>
      <c r="L58" s="32"/>
      <c r="M58" s="32"/>
      <c r="N58" s="33"/>
      <c r="O58" s="32"/>
      <c r="P58" s="32"/>
      <c r="Q58" s="113">
        <f>SUM(T37:T56)</f>
        <v>0</v>
      </c>
      <c r="R58" s="113"/>
      <c r="S58" s="113"/>
      <c r="T58" s="113"/>
    </row>
    <row r="59" spans="1:22" s="12" customFormat="1" ht="12" customHeight="1">
      <c r="A59" s="8"/>
      <c r="B59" s="8"/>
      <c r="C59" s="9"/>
      <c r="D59" s="10"/>
      <c r="E59" s="11"/>
      <c r="F59" s="11"/>
      <c r="G59" s="11"/>
      <c r="H59" s="11"/>
      <c r="I59" s="11"/>
      <c r="J59" s="14"/>
      <c r="K59" s="14"/>
      <c r="L59" s="14"/>
      <c r="M59" s="14"/>
      <c r="N59" s="4"/>
      <c r="O59" s="14"/>
      <c r="P59" s="14"/>
      <c r="Q59" s="13"/>
      <c r="R59" s="13"/>
      <c r="S59" s="13"/>
      <c r="T59" s="13"/>
    </row>
    <row r="60" spans="1:22" s="12" customFormat="1" ht="12" customHeight="1">
      <c r="A60" s="8"/>
      <c r="B60" s="8"/>
      <c r="C60" s="9"/>
      <c r="D60" s="10"/>
      <c r="E60" s="11"/>
      <c r="F60" s="11"/>
      <c r="G60" s="11"/>
      <c r="H60" s="11"/>
      <c r="I60" s="11"/>
      <c r="J60" s="14"/>
      <c r="K60" s="14"/>
      <c r="L60" s="14"/>
      <c r="M60" s="14"/>
      <c r="N60" s="4"/>
      <c r="O60" s="14"/>
      <c r="P60" s="14"/>
      <c r="Q60" s="13"/>
      <c r="R60" s="13"/>
      <c r="S60" s="13"/>
      <c r="T60" s="13"/>
    </row>
    <row r="61" spans="1:22" s="12" customFormat="1" ht="12" customHeight="1">
      <c r="A61" s="8"/>
      <c r="B61" s="8"/>
      <c r="C61" s="9"/>
      <c r="D61" s="10"/>
      <c r="E61" s="11"/>
      <c r="F61" s="11"/>
      <c r="G61" s="11"/>
      <c r="H61" s="11"/>
      <c r="I61" s="11"/>
      <c r="J61" s="14"/>
      <c r="K61" s="14"/>
      <c r="L61" s="14"/>
      <c r="M61" s="14"/>
      <c r="N61" s="4"/>
      <c r="O61" s="14"/>
      <c r="P61" s="14"/>
      <c r="Q61" s="13"/>
      <c r="R61" s="13"/>
      <c r="S61" s="13"/>
      <c r="T61" s="13"/>
    </row>
    <row r="62" spans="1:22" s="12" customFormat="1" ht="30" customHeight="1">
      <c r="A62" s="128">
        <v>3</v>
      </c>
      <c r="B62" s="128"/>
      <c r="C62" s="9" t="s">
        <v>22</v>
      </c>
      <c r="D62" s="10"/>
      <c r="E62" s="11"/>
      <c r="F62" s="11"/>
      <c r="G62" s="11"/>
      <c r="H62" s="11"/>
      <c r="I62" s="11"/>
      <c r="J62" s="14"/>
      <c r="K62" s="14"/>
      <c r="L62" s="14"/>
      <c r="M62" s="14"/>
      <c r="N62" s="4"/>
      <c r="O62" s="14"/>
      <c r="P62" s="14"/>
      <c r="Q62" s="129"/>
      <c r="R62" s="129"/>
      <c r="S62" s="129"/>
      <c r="T62" s="129"/>
    </row>
    <row r="63" spans="1:22" s="12" customFormat="1" ht="12" customHeight="1">
      <c r="A63" s="15"/>
      <c r="B63" s="16"/>
      <c r="C63" s="14"/>
      <c r="D63" s="14"/>
      <c r="E63" s="14"/>
      <c r="F63" s="14"/>
      <c r="G63" s="14"/>
      <c r="H63" s="14"/>
      <c r="I63" s="14"/>
      <c r="J63" s="14"/>
      <c r="K63" s="14"/>
      <c r="L63" s="14"/>
      <c r="M63" s="14"/>
      <c r="N63" s="4"/>
      <c r="O63" s="14"/>
      <c r="P63" s="14"/>
      <c r="Q63" s="14"/>
      <c r="R63" s="14"/>
      <c r="S63" s="14"/>
      <c r="T63" s="25"/>
    </row>
    <row r="64" spans="1:22" s="3" customFormat="1" ht="323.25" hidden="1" customHeight="1">
      <c r="A64" s="118" t="s">
        <v>23</v>
      </c>
      <c r="B64" s="118"/>
      <c r="C64" s="118"/>
      <c r="D64" s="118"/>
      <c r="E64" s="118"/>
      <c r="F64" s="118"/>
      <c r="G64" s="118"/>
      <c r="H64" s="118"/>
      <c r="I64" s="118"/>
      <c r="J64" s="118"/>
      <c r="K64" s="118"/>
      <c r="L64" s="118"/>
      <c r="M64" s="118"/>
      <c r="N64" s="118"/>
      <c r="O64" s="118"/>
      <c r="P64" s="118"/>
      <c r="Q64" s="118"/>
      <c r="R64" s="118"/>
      <c r="S64" s="118"/>
      <c r="T64" s="118"/>
    </row>
    <row r="65" spans="1:22" s="3" customFormat="1" ht="8.1" customHeight="1">
      <c r="A65" s="18"/>
      <c r="B65" s="18"/>
      <c r="C65" s="18"/>
      <c r="D65" s="18"/>
      <c r="E65" s="18"/>
      <c r="F65" s="18"/>
      <c r="G65" s="18"/>
      <c r="H65" s="18"/>
      <c r="I65" s="18"/>
      <c r="J65" s="18"/>
      <c r="K65" s="18"/>
      <c r="L65" s="18"/>
      <c r="M65" s="18"/>
      <c r="N65" s="18"/>
      <c r="O65" s="18"/>
      <c r="P65" s="18"/>
      <c r="Q65" s="18"/>
      <c r="R65" s="18"/>
      <c r="S65" s="18"/>
      <c r="T65" s="18"/>
    </row>
    <row r="66" spans="1:22" s="11" customFormat="1" ht="69.75" customHeight="1">
      <c r="A66" s="20">
        <v>3</v>
      </c>
      <c r="B66" s="21">
        <f>IF(V66&gt;0,1,0)</f>
        <v>0</v>
      </c>
      <c r="C66" s="118" t="s">
        <v>108</v>
      </c>
      <c r="D66" s="118"/>
      <c r="E66" s="118"/>
      <c r="F66" s="118"/>
      <c r="G66" s="118"/>
      <c r="H66" s="118"/>
      <c r="I66" s="118"/>
      <c r="J66" s="118"/>
      <c r="K66" s="118"/>
      <c r="L66" s="22" t="s">
        <v>24</v>
      </c>
      <c r="M66" s="23"/>
      <c r="N66" s="24">
        <v>850</v>
      </c>
      <c r="Q66" s="24"/>
      <c r="T66" s="111">
        <f>N66*Q66</f>
        <v>0</v>
      </c>
      <c r="V66" s="26"/>
    </row>
    <row r="67" spans="1:22" s="11" customFormat="1" ht="9.9499999999999993" customHeight="1">
      <c r="A67" s="20"/>
      <c r="B67" s="21"/>
      <c r="C67" s="18"/>
      <c r="D67" s="18"/>
      <c r="E67" s="18"/>
      <c r="F67" s="18"/>
      <c r="G67" s="18"/>
      <c r="H67" s="18"/>
      <c r="I67" s="18"/>
      <c r="J67" s="18"/>
      <c r="K67" s="18"/>
      <c r="L67" s="22"/>
      <c r="M67" s="23"/>
      <c r="N67" s="24"/>
      <c r="Q67" s="24"/>
      <c r="T67" s="25"/>
      <c r="V67" s="26"/>
    </row>
    <row r="68" spans="1:22" s="11" customFormat="1" ht="36" hidden="1" customHeight="1">
      <c r="A68" s="20">
        <f>A62</f>
        <v>3</v>
      </c>
      <c r="B68" s="21">
        <v>2</v>
      </c>
      <c r="C68" s="118" t="s">
        <v>25</v>
      </c>
      <c r="D68" s="118"/>
      <c r="E68" s="118"/>
      <c r="F68" s="118"/>
      <c r="G68" s="118"/>
      <c r="H68" s="118"/>
      <c r="I68" s="118"/>
      <c r="J68" s="118"/>
      <c r="K68" s="118"/>
      <c r="L68" s="22" t="s">
        <v>7</v>
      </c>
      <c r="M68" s="23"/>
      <c r="N68" s="24">
        <v>0</v>
      </c>
      <c r="Q68" s="24">
        <v>750</v>
      </c>
      <c r="T68" s="25">
        <f>N68*Q68</f>
        <v>0</v>
      </c>
      <c r="V68" s="26"/>
    </row>
    <row r="69" spans="1:22" s="11" customFormat="1" ht="15" hidden="1" customHeight="1">
      <c r="A69" s="34"/>
      <c r="B69" s="27"/>
      <c r="I69" s="10"/>
      <c r="N69" s="24"/>
      <c r="Q69" s="24"/>
      <c r="T69" s="25"/>
      <c r="V69" s="12"/>
    </row>
    <row r="70" spans="1:22" s="11" customFormat="1" ht="33" hidden="1" customHeight="1">
      <c r="A70" s="20">
        <v>3</v>
      </c>
      <c r="B70" s="21">
        <f>IF(V70&gt;0,1,0)</f>
        <v>0</v>
      </c>
      <c r="C70" s="118" t="s">
        <v>26</v>
      </c>
      <c r="D70" s="118"/>
      <c r="E70" s="118"/>
      <c r="F70" s="118"/>
      <c r="G70" s="118"/>
      <c r="H70" s="118"/>
      <c r="I70" s="118"/>
      <c r="J70" s="118"/>
      <c r="K70" s="118"/>
      <c r="L70" s="22"/>
      <c r="M70" s="23"/>
      <c r="N70" s="24"/>
      <c r="Q70" s="24"/>
      <c r="T70" s="25"/>
      <c r="V70" s="26"/>
    </row>
    <row r="71" spans="1:22" s="11" customFormat="1" ht="12" hidden="1" customHeight="1">
      <c r="A71" s="34"/>
      <c r="B71" s="27"/>
      <c r="C71" s="23" t="s">
        <v>27</v>
      </c>
      <c r="D71" s="133" t="s">
        <v>28</v>
      </c>
      <c r="E71" s="133"/>
      <c r="F71" s="133"/>
      <c r="G71" s="133"/>
      <c r="H71" s="133"/>
      <c r="I71" s="133"/>
      <c r="J71" s="133"/>
      <c r="K71" s="133"/>
      <c r="L71" s="22" t="s">
        <v>7</v>
      </c>
      <c r="N71" s="24">
        <v>0</v>
      </c>
      <c r="Q71" s="24">
        <v>650</v>
      </c>
      <c r="T71" s="25">
        <f>N71*Q71</f>
        <v>0</v>
      </c>
      <c r="V71" s="26"/>
    </row>
    <row r="72" spans="1:22" s="11" customFormat="1" ht="12" hidden="1" customHeight="1">
      <c r="A72" s="34"/>
      <c r="B72" s="27"/>
      <c r="C72" s="23" t="s">
        <v>27</v>
      </c>
      <c r="D72" s="133" t="s">
        <v>29</v>
      </c>
      <c r="E72" s="133"/>
      <c r="F72" s="133"/>
      <c r="G72" s="133"/>
      <c r="H72" s="133"/>
      <c r="I72" s="133"/>
      <c r="J72" s="133"/>
      <c r="K72" s="133"/>
      <c r="L72" s="22" t="s">
        <v>4</v>
      </c>
      <c r="N72" s="24">
        <v>0</v>
      </c>
      <c r="Q72" s="24">
        <v>60</v>
      </c>
      <c r="T72" s="25">
        <f>N72*Q72</f>
        <v>0</v>
      </c>
      <c r="V72" s="26"/>
    </row>
    <row r="73" spans="1:22" s="11" customFormat="1" ht="12" hidden="1" customHeight="1">
      <c r="A73" s="20"/>
      <c r="B73" s="21"/>
      <c r="C73" s="18"/>
      <c r="D73" s="18"/>
      <c r="E73" s="18"/>
      <c r="F73" s="18"/>
      <c r="G73" s="18"/>
      <c r="H73" s="18"/>
      <c r="I73" s="18"/>
      <c r="J73" s="18"/>
      <c r="K73" s="18"/>
      <c r="L73" s="22"/>
      <c r="M73" s="23"/>
      <c r="N73" s="24"/>
      <c r="Q73" s="24"/>
      <c r="T73" s="25"/>
      <c r="V73" s="26"/>
    </row>
    <row r="74" spans="1:22" s="11" customFormat="1" ht="12" hidden="1" customHeight="1">
      <c r="A74" s="20">
        <f>A62</f>
        <v>3</v>
      </c>
      <c r="B74" s="21">
        <v>2</v>
      </c>
      <c r="C74" s="118" t="s">
        <v>30</v>
      </c>
      <c r="D74" s="118"/>
      <c r="E74" s="118"/>
      <c r="F74" s="118"/>
      <c r="G74" s="118"/>
      <c r="H74" s="118"/>
      <c r="I74" s="118"/>
      <c r="J74" s="118"/>
      <c r="K74" s="118"/>
      <c r="M74" s="23"/>
      <c r="N74" s="24"/>
      <c r="Q74" s="24"/>
      <c r="T74" s="25"/>
      <c r="V74" s="26"/>
    </row>
    <row r="75" spans="1:22" s="11" customFormat="1" ht="12" hidden="1" customHeight="1">
      <c r="A75" s="34"/>
      <c r="B75" s="27"/>
      <c r="C75" s="23" t="s">
        <v>27</v>
      </c>
      <c r="D75" s="133" t="s">
        <v>28</v>
      </c>
      <c r="E75" s="133"/>
      <c r="F75" s="133"/>
      <c r="G75" s="133"/>
      <c r="H75" s="133"/>
      <c r="I75" s="133"/>
      <c r="J75" s="133"/>
      <c r="K75" s="133"/>
      <c r="L75" s="22" t="s">
        <v>7</v>
      </c>
      <c r="N75" s="24">
        <v>0</v>
      </c>
      <c r="Q75" s="24">
        <v>700</v>
      </c>
      <c r="T75" s="25">
        <f>N75*Q75</f>
        <v>0</v>
      </c>
      <c r="V75" s="26"/>
    </row>
    <row r="76" spans="1:22" s="11" customFormat="1" ht="12" hidden="1" customHeight="1">
      <c r="A76" s="34"/>
      <c r="B76" s="27"/>
      <c r="C76" s="23" t="s">
        <v>27</v>
      </c>
      <c r="D76" s="133" t="s">
        <v>29</v>
      </c>
      <c r="E76" s="133"/>
      <c r="F76" s="133"/>
      <c r="G76" s="133"/>
      <c r="H76" s="133"/>
      <c r="I76" s="133"/>
      <c r="J76" s="133"/>
      <c r="K76" s="133"/>
      <c r="L76" s="22" t="s">
        <v>4</v>
      </c>
      <c r="N76" s="24">
        <v>0</v>
      </c>
      <c r="Q76" s="24">
        <v>60</v>
      </c>
      <c r="T76" s="25">
        <f>N76*Q76</f>
        <v>0</v>
      </c>
      <c r="V76" s="26"/>
    </row>
    <row r="77" spans="1:22" s="11" customFormat="1" ht="9.9499999999999993" hidden="1" customHeight="1">
      <c r="A77" s="34"/>
      <c r="B77" s="27"/>
      <c r="I77" s="10"/>
      <c r="N77" s="24"/>
      <c r="Q77" s="24"/>
      <c r="T77" s="25"/>
      <c r="V77" s="12"/>
    </row>
    <row r="78" spans="1:22" s="11" customFormat="1" ht="30" hidden="1" customHeight="1">
      <c r="A78" s="20">
        <f>A62</f>
        <v>3</v>
      </c>
      <c r="B78" s="21">
        <v>3</v>
      </c>
      <c r="C78" s="118" t="s">
        <v>31</v>
      </c>
      <c r="D78" s="118"/>
      <c r="E78" s="118"/>
      <c r="F78" s="118"/>
      <c r="G78" s="118"/>
      <c r="H78" s="118"/>
      <c r="I78" s="118"/>
      <c r="J78" s="118"/>
      <c r="K78" s="118"/>
      <c r="L78" s="22" t="s">
        <v>7</v>
      </c>
      <c r="M78" s="23"/>
      <c r="N78" s="24">
        <v>0</v>
      </c>
      <c r="Q78" s="24">
        <v>670</v>
      </c>
      <c r="T78" s="25">
        <f>N78*Q78</f>
        <v>0</v>
      </c>
      <c r="V78" s="26"/>
    </row>
    <row r="79" spans="1:22" s="11" customFormat="1" ht="30" hidden="1" customHeight="1">
      <c r="A79" s="34"/>
      <c r="B79" s="27"/>
      <c r="I79" s="10"/>
      <c r="N79" s="24"/>
      <c r="Q79" s="24"/>
      <c r="T79" s="25"/>
      <c r="V79" s="12"/>
    </row>
    <row r="80" spans="1:22" s="12" customFormat="1" ht="21.75" customHeight="1">
      <c r="A80" s="126">
        <v>3</v>
      </c>
      <c r="B80" s="126"/>
      <c r="C80" s="29" t="s">
        <v>32</v>
      </c>
      <c r="D80" s="30"/>
      <c r="E80" s="31"/>
      <c r="F80" s="31"/>
      <c r="G80" s="31"/>
      <c r="H80" s="31"/>
      <c r="I80" s="31"/>
      <c r="J80" s="32"/>
      <c r="K80" s="32"/>
      <c r="L80" s="32"/>
      <c r="M80" s="32"/>
      <c r="N80" s="33"/>
      <c r="O80" s="32"/>
      <c r="P80" s="32"/>
      <c r="Q80" s="113">
        <f>SUM(T66:T79)</f>
        <v>0</v>
      </c>
      <c r="R80" s="113"/>
      <c r="S80" s="113"/>
      <c r="T80" s="113"/>
    </row>
    <row r="81" spans="1:22" s="12" customFormat="1" ht="30" customHeight="1">
      <c r="A81" s="8"/>
      <c r="B81" s="8"/>
      <c r="C81" s="9"/>
      <c r="D81" s="10"/>
      <c r="E81" s="11"/>
      <c r="F81" s="11"/>
      <c r="G81" s="11"/>
      <c r="H81" s="11"/>
      <c r="I81" s="11"/>
      <c r="J81" s="14"/>
      <c r="K81" s="14"/>
      <c r="L81" s="14"/>
      <c r="M81" s="14"/>
      <c r="N81" s="4"/>
      <c r="O81" s="14"/>
      <c r="P81" s="14"/>
      <c r="Q81" s="13"/>
      <c r="R81" s="13"/>
      <c r="S81" s="13"/>
      <c r="T81" s="13"/>
    </row>
    <row r="82" spans="1:22" s="12" customFormat="1" ht="10.5" customHeight="1">
      <c r="A82" s="8"/>
      <c r="B82" s="8"/>
      <c r="C82" s="9"/>
      <c r="D82" s="10"/>
      <c r="E82" s="11"/>
      <c r="F82" s="11"/>
      <c r="G82" s="11"/>
      <c r="H82" s="11"/>
      <c r="I82" s="11"/>
      <c r="J82" s="14"/>
      <c r="K82" s="14"/>
      <c r="L82" s="14"/>
      <c r="M82" s="14"/>
      <c r="N82" s="4"/>
      <c r="O82" s="14"/>
      <c r="P82" s="14"/>
      <c r="Q82" s="13"/>
      <c r="R82" s="13"/>
      <c r="S82" s="13"/>
      <c r="T82" s="13"/>
    </row>
    <row r="83" spans="1:22" s="3" customFormat="1" ht="30" customHeight="1">
      <c r="A83" s="128">
        <f>IF(V83&gt;0,A62+1,A62+0)</f>
        <v>3</v>
      </c>
      <c r="B83" s="128"/>
      <c r="C83" s="9" t="s">
        <v>114</v>
      </c>
      <c r="D83" s="10"/>
      <c r="E83" s="11"/>
      <c r="F83" s="11"/>
      <c r="G83" s="11"/>
      <c r="H83" s="11"/>
      <c r="I83" s="11"/>
      <c r="N83" s="4"/>
      <c r="P83" s="4"/>
      <c r="Q83" s="129"/>
      <c r="R83" s="129"/>
      <c r="S83" s="129"/>
      <c r="T83" s="129"/>
    </row>
    <row r="84" spans="1:22" s="3" customFormat="1" ht="12" customHeight="1">
      <c r="A84" s="8"/>
      <c r="B84" s="8"/>
      <c r="C84" s="9"/>
      <c r="D84" s="10"/>
      <c r="E84" s="11"/>
      <c r="F84" s="11"/>
      <c r="G84" s="11"/>
      <c r="H84" s="11"/>
      <c r="I84" s="11"/>
      <c r="N84" s="4"/>
      <c r="P84" s="4"/>
      <c r="Q84" s="13"/>
      <c r="R84" s="13"/>
      <c r="S84" s="13"/>
      <c r="T84" s="13"/>
    </row>
    <row r="85" spans="1:22" s="3" customFormat="1" ht="120" hidden="1" customHeight="1">
      <c r="A85" s="118" t="s">
        <v>34</v>
      </c>
      <c r="B85" s="118"/>
      <c r="C85" s="118"/>
      <c r="D85" s="118"/>
      <c r="E85" s="118"/>
      <c r="F85" s="118"/>
      <c r="G85" s="118"/>
      <c r="H85" s="118"/>
      <c r="I85" s="118"/>
      <c r="J85" s="118"/>
      <c r="K85" s="118"/>
      <c r="L85" s="118"/>
      <c r="M85" s="118"/>
      <c r="N85" s="118"/>
      <c r="O85" s="118"/>
      <c r="P85" s="118"/>
      <c r="Q85" s="118"/>
      <c r="R85" s="118"/>
      <c r="S85" s="118"/>
      <c r="T85" s="118"/>
    </row>
    <row r="86" spans="1:22" s="38" customFormat="1" ht="12.75" hidden="1" customHeight="1">
      <c r="A86" s="34"/>
      <c r="B86" s="27"/>
      <c r="C86" s="35"/>
      <c r="D86" s="36"/>
      <c r="E86" s="36"/>
      <c r="F86" s="36"/>
      <c r="G86" s="36"/>
      <c r="H86" s="36"/>
      <c r="I86" s="36"/>
      <c r="J86" s="36"/>
      <c r="K86" s="36"/>
      <c r="L86" s="37"/>
      <c r="N86" s="24"/>
      <c r="Q86" s="39"/>
    </row>
    <row r="87" spans="1:22" s="38" customFormat="1" ht="9.9499999999999993" hidden="1" customHeight="1">
      <c r="A87" s="34"/>
      <c r="B87" s="27"/>
      <c r="C87" s="35"/>
      <c r="D87" s="36"/>
      <c r="E87" s="36"/>
      <c r="F87" s="36"/>
      <c r="G87" s="36"/>
      <c r="H87" s="36"/>
      <c r="I87" s="36"/>
      <c r="J87" s="36"/>
      <c r="K87" s="36"/>
      <c r="L87" s="37"/>
      <c r="N87" s="24"/>
      <c r="Q87" s="39"/>
    </row>
    <row r="88" spans="1:22" s="3" customFormat="1" ht="12" customHeight="1">
      <c r="A88" s="15"/>
      <c r="B88" s="40"/>
      <c r="C88" s="9"/>
      <c r="D88" s="10"/>
      <c r="E88" s="11"/>
      <c r="F88" s="11"/>
      <c r="G88" s="11"/>
      <c r="H88" s="11"/>
      <c r="I88" s="11"/>
      <c r="N88" s="24"/>
    </row>
    <row r="89" spans="1:22" s="43" customFormat="1" ht="30" hidden="1" customHeight="1">
      <c r="A89" s="20">
        <f>A83</f>
        <v>3</v>
      </c>
      <c r="B89" s="21">
        <f>IF(V89&gt;0,1,0)</f>
        <v>0</v>
      </c>
      <c r="C89" s="118" t="s">
        <v>35</v>
      </c>
      <c r="D89" s="118"/>
      <c r="E89" s="118"/>
      <c r="F89" s="118"/>
      <c r="G89" s="118"/>
      <c r="H89" s="118"/>
      <c r="I89" s="118"/>
      <c r="J89" s="118"/>
      <c r="K89" s="118"/>
      <c r="L89" s="41" t="s">
        <v>7</v>
      </c>
      <c r="M89" s="42"/>
      <c r="N89" s="24"/>
      <c r="Q89" s="44">
        <v>810</v>
      </c>
      <c r="T89" s="45">
        <f>N89*Q89</f>
        <v>0</v>
      </c>
      <c r="V89" s="46"/>
    </row>
    <row r="90" spans="1:22" s="43" customFormat="1" ht="30" hidden="1" customHeight="1">
      <c r="A90" s="34"/>
      <c r="B90" s="27"/>
      <c r="I90" s="47"/>
      <c r="K90" s="48"/>
      <c r="N90" s="24"/>
      <c r="Q90" s="44"/>
      <c r="T90" s="45"/>
      <c r="V90" s="3"/>
    </row>
    <row r="91" spans="1:22" s="43" customFormat="1" ht="30" hidden="1" customHeight="1">
      <c r="A91" s="20">
        <f>A83</f>
        <v>3</v>
      </c>
      <c r="B91" s="21">
        <f>IF(V91&gt;0,B89+1,B89+0)</f>
        <v>0</v>
      </c>
      <c r="C91" s="118" t="s">
        <v>36</v>
      </c>
      <c r="D91" s="118"/>
      <c r="E91" s="118"/>
      <c r="F91" s="118"/>
      <c r="G91" s="118"/>
      <c r="H91" s="118"/>
      <c r="I91" s="118"/>
      <c r="J91" s="118"/>
      <c r="K91" s="118"/>
      <c r="L91" s="41" t="s">
        <v>7</v>
      </c>
      <c r="M91" s="42"/>
      <c r="N91" s="24">
        <v>0</v>
      </c>
      <c r="Q91" s="44">
        <f>400</f>
        <v>400</v>
      </c>
      <c r="T91" s="45">
        <f>N91*Q91</f>
        <v>0</v>
      </c>
      <c r="V91" s="46"/>
    </row>
    <row r="92" spans="1:22" s="43" customFormat="1" ht="12" hidden="1" customHeight="1">
      <c r="A92" s="34"/>
      <c r="B92" s="27"/>
      <c r="I92" s="47"/>
      <c r="K92" s="48"/>
      <c r="N92" s="24"/>
      <c r="Q92" s="44"/>
      <c r="T92" s="45"/>
      <c r="V92" s="3"/>
    </row>
    <row r="93" spans="1:22" s="43" customFormat="1" ht="30" hidden="1" customHeight="1">
      <c r="A93" s="20">
        <v>4</v>
      </c>
      <c r="B93" s="21">
        <v>2</v>
      </c>
      <c r="C93" s="118" t="s">
        <v>37</v>
      </c>
      <c r="D93" s="118"/>
      <c r="E93" s="118"/>
      <c r="F93" s="118"/>
      <c r="G93" s="118"/>
      <c r="H93" s="118"/>
      <c r="I93" s="118"/>
      <c r="J93" s="118"/>
      <c r="K93" s="118"/>
      <c r="L93" s="41" t="s">
        <v>7</v>
      </c>
      <c r="M93" s="42"/>
      <c r="N93" s="24"/>
      <c r="Q93" s="44">
        <v>380</v>
      </c>
      <c r="T93" s="45">
        <f>N93*Q93</f>
        <v>0</v>
      </c>
      <c r="V93" s="46"/>
    </row>
    <row r="94" spans="1:22" s="43" customFormat="1" ht="12" hidden="1" customHeight="1">
      <c r="A94" s="20"/>
      <c r="B94" s="21"/>
      <c r="C94" s="18"/>
      <c r="D94" s="18"/>
      <c r="E94" s="18"/>
      <c r="F94" s="18"/>
      <c r="G94" s="18"/>
      <c r="H94" s="18"/>
      <c r="I94" s="18"/>
      <c r="J94" s="18"/>
      <c r="K94" s="18"/>
      <c r="L94" s="41"/>
      <c r="M94" s="42"/>
      <c r="N94" s="24"/>
      <c r="Q94" s="44"/>
      <c r="T94" s="45"/>
      <c r="V94" s="46"/>
    </row>
    <row r="95" spans="1:22" s="54" customFormat="1" ht="54" hidden="1" customHeight="1">
      <c r="A95" s="49">
        <v>4</v>
      </c>
      <c r="B95" s="50">
        <v>4</v>
      </c>
      <c r="C95" s="122" t="s">
        <v>38</v>
      </c>
      <c r="D95" s="122"/>
      <c r="E95" s="122"/>
      <c r="F95" s="122"/>
      <c r="G95" s="122"/>
      <c r="H95" s="122"/>
      <c r="I95" s="122"/>
      <c r="J95" s="122"/>
      <c r="K95" s="122"/>
      <c r="L95" s="51" t="s">
        <v>4</v>
      </c>
      <c r="M95" s="52"/>
      <c r="N95" s="53">
        <v>0</v>
      </c>
      <c r="Q95" s="55">
        <v>220</v>
      </c>
      <c r="T95" s="112">
        <f t="shared" ref="T95:T106" si="4">N95*Q95</f>
        <v>0</v>
      </c>
      <c r="V95" s="56"/>
    </row>
    <row r="96" spans="1:22" s="54" customFormat="1" ht="6.95" hidden="1" customHeight="1">
      <c r="A96" s="57"/>
      <c r="B96" s="58"/>
      <c r="I96" s="59"/>
      <c r="K96" s="60"/>
      <c r="N96" s="53"/>
      <c r="Q96" s="55"/>
      <c r="T96" s="112">
        <f t="shared" si="4"/>
        <v>0</v>
      </c>
      <c r="V96"/>
    </row>
    <row r="97" spans="1:22" s="43" customFormat="1" ht="76.5" customHeight="1">
      <c r="A97" s="20">
        <f>A91</f>
        <v>3</v>
      </c>
      <c r="B97" s="21">
        <v>1</v>
      </c>
      <c r="C97" s="118" t="s">
        <v>39</v>
      </c>
      <c r="D97" s="118"/>
      <c r="E97" s="118"/>
      <c r="F97" s="118"/>
      <c r="G97" s="118"/>
      <c r="H97" s="118"/>
      <c r="I97" s="118"/>
      <c r="J97" s="118"/>
      <c r="K97" s="118"/>
      <c r="L97" s="41" t="s">
        <v>4</v>
      </c>
      <c r="M97" s="42"/>
      <c r="N97" s="24">
        <v>6.5</v>
      </c>
      <c r="Q97" s="44"/>
      <c r="T97" s="112">
        <f t="shared" si="4"/>
        <v>0</v>
      </c>
      <c r="V97" s="46"/>
    </row>
    <row r="98" spans="1:22" s="43" customFormat="1" ht="12" hidden="1" customHeight="1">
      <c r="A98" s="34"/>
      <c r="B98" s="27"/>
      <c r="I98" s="47"/>
      <c r="K98" s="48"/>
      <c r="N98" s="24"/>
      <c r="Q98" s="44"/>
      <c r="T98" s="112">
        <f t="shared" si="4"/>
        <v>0</v>
      </c>
      <c r="V98" s="3"/>
    </row>
    <row r="99" spans="1:22" s="43" customFormat="1" ht="30" hidden="1" customHeight="1">
      <c r="A99" s="20">
        <v>4</v>
      </c>
      <c r="B99" s="21">
        <v>5</v>
      </c>
      <c r="C99" s="118" t="s">
        <v>40</v>
      </c>
      <c r="D99" s="118"/>
      <c r="E99" s="118"/>
      <c r="F99" s="118"/>
      <c r="G99" s="118"/>
      <c r="H99" s="118"/>
      <c r="I99" s="118"/>
      <c r="J99" s="118"/>
      <c r="K99" s="118"/>
      <c r="L99" s="41" t="s">
        <v>4</v>
      </c>
      <c r="M99" s="42"/>
      <c r="N99" s="24">
        <v>0</v>
      </c>
      <c r="Q99" s="44">
        <v>70</v>
      </c>
      <c r="T99" s="112">
        <f t="shared" si="4"/>
        <v>0</v>
      </c>
      <c r="V99" s="46"/>
    </row>
    <row r="100" spans="1:22" s="43" customFormat="1" ht="15" hidden="1" customHeight="1">
      <c r="A100" s="34"/>
      <c r="B100" s="27"/>
      <c r="I100" s="47"/>
      <c r="K100" s="48"/>
      <c r="N100" s="24"/>
      <c r="Q100" s="44"/>
      <c r="T100" s="112">
        <f t="shared" si="4"/>
        <v>0</v>
      </c>
      <c r="V100" s="3"/>
    </row>
    <row r="101" spans="1:22" s="43" customFormat="1" ht="50.1" hidden="1" customHeight="1">
      <c r="A101" s="20">
        <f>A83</f>
        <v>3</v>
      </c>
      <c r="B101" s="21">
        <v>4</v>
      </c>
      <c r="C101" s="118" t="s">
        <v>38</v>
      </c>
      <c r="D101" s="118"/>
      <c r="E101" s="118"/>
      <c r="F101" s="118"/>
      <c r="G101" s="118"/>
      <c r="H101" s="118"/>
      <c r="I101" s="118"/>
      <c r="J101" s="118"/>
      <c r="K101" s="118"/>
      <c r="L101" s="41" t="s">
        <v>4</v>
      </c>
      <c r="M101" s="42"/>
      <c r="N101" s="24">
        <v>0</v>
      </c>
      <c r="Q101" s="44">
        <v>125</v>
      </c>
      <c r="T101" s="112">
        <f t="shared" si="4"/>
        <v>0</v>
      </c>
      <c r="V101" s="46"/>
    </row>
    <row r="102" spans="1:22" s="43" customFormat="1" ht="15" hidden="1" customHeight="1">
      <c r="A102" s="34"/>
      <c r="B102" s="27"/>
      <c r="I102" s="47"/>
      <c r="K102" s="48"/>
      <c r="N102" s="24"/>
      <c r="Q102" s="44"/>
      <c r="T102" s="112">
        <f t="shared" si="4"/>
        <v>0</v>
      </c>
      <c r="V102" s="3"/>
    </row>
    <row r="103" spans="1:22" s="43" customFormat="1" ht="50.1" hidden="1" customHeight="1">
      <c r="A103" s="20">
        <f>A89</f>
        <v>3</v>
      </c>
      <c r="B103" s="21">
        <f>IF(V103&gt;0,B97+1,B97+0)</f>
        <v>1</v>
      </c>
      <c r="C103" s="118" t="s">
        <v>41</v>
      </c>
      <c r="D103" s="118"/>
      <c r="E103" s="118"/>
      <c r="F103" s="118"/>
      <c r="G103" s="118"/>
      <c r="H103" s="118"/>
      <c r="I103" s="118"/>
      <c r="J103" s="118"/>
      <c r="K103" s="118"/>
      <c r="L103" s="41" t="s">
        <v>4</v>
      </c>
      <c r="M103" s="42"/>
      <c r="N103" s="24">
        <v>0</v>
      </c>
      <c r="Q103" s="44">
        <v>450</v>
      </c>
      <c r="T103" s="112">
        <f t="shared" si="4"/>
        <v>0</v>
      </c>
      <c r="V103" s="46"/>
    </row>
    <row r="104" spans="1:22" s="43" customFormat="1" ht="15" hidden="1" customHeight="1">
      <c r="A104" s="34"/>
      <c r="B104" s="27"/>
      <c r="I104" s="47"/>
      <c r="K104" s="48"/>
      <c r="N104" s="24"/>
      <c r="Q104" s="44"/>
      <c r="T104" s="112">
        <f t="shared" si="4"/>
        <v>0</v>
      </c>
      <c r="V104" s="3"/>
    </row>
    <row r="105" spans="1:22" s="43" customFormat="1" ht="30" hidden="1" customHeight="1">
      <c r="A105" s="20">
        <f>A91</f>
        <v>3</v>
      </c>
      <c r="B105" s="21">
        <f>IF(V105&gt;0,B103+1,B103+0)</f>
        <v>1</v>
      </c>
      <c r="C105" s="118" t="s">
        <v>42</v>
      </c>
      <c r="D105" s="118"/>
      <c r="E105" s="118"/>
      <c r="F105" s="118"/>
      <c r="G105" s="118"/>
      <c r="H105" s="118"/>
      <c r="I105" s="118"/>
      <c r="J105" s="118"/>
      <c r="K105" s="118"/>
      <c r="L105" s="41" t="s">
        <v>4</v>
      </c>
      <c r="M105" s="42"/>
      <c r="N105" s="24"/>
      <c r="Q105" s="44">
        <v>27</v>
      </c>
      <c r="T105" s="112">
        <f t="shared" si="4"/>
        <v>0</v>
      </c>
      <c r="V105" s="46"/>
    </row>
    <row r="106" spans="1:22" s="43" customFormat="1" ht="12" customHeight="1">
      <c r="A106" s="34"/>
      <c r="B106" s="27"/>
      <c r="I106" s="47"/>
      <c r="K106" s="48"/>
      <c r="N106" s="24"/>
      <c r="Q106" s="44"/>
      <c r="T106" s="112">
        <f t="shared" si="4"/>
        <v>0</v>
      </c>
      <c r="V106" s="3"/>
    </row>
    <row r="107" spans="1:22" s="11" customFormat="1" ht="12.75" hidden="1" customHeight="1">
      <c r="A107" s="61">
        <v>5</v>
      </c>
      <c r="B107" s="62">
        <v>15</v>
      </c>
      <c r="C107" s="118" t="s">
        <v>43</v>
      </c>
      <c r="D107" s="118"/>
      <c r="E107" s="118"/>
      <c r="F107" s="118"/>
      <c r="G107" s="118"/>
      <c r="H107" s="118"/>
      <c r="I107" s="118"/>
      <c r="J107" s="118"/>
      <c r="K107" s="118"/>
      <c r="L107" s="22"/>
      <c r="M107" s="23"/>
      <c r="N107" s="24"/>
      <c r="Q107" s="24"/>
      <c r="T107" s="63"/>
    </row>
    <row r="108" spans="1:22" s="11" customFormat="1" ht="12.75" hidden="1" customHeight="1">
      <c r="A108" s="34"/>
      <c r="B108" s="27"/>
      <c r="C108" s="64" t="s">
        <v>44</v>
      </c>
      <c r="D108" s="131" t="s">
        <v>45</v>
      </c>
      <c r="E108" s="131"/>
      <c r="F108" s="131"/>
      <c r="G108" s="131"/>
      <c r="H108" s="131"/>
      <c r="I108" s="131"/>
      <c r="J108" s="131"/>
      <c r="K108" s="131"/>
      <c r="L108" s="22" t="s">
        <v>4</v>
      </c>
      <c r="N108" s="24"/>
      <c r="Q108" s="4"/>
      <c r="T108" s="63"/>
    </row>
    <row r="109" spans="1:22" s="38" customFormat="1" ht="12.75" hidden="1" customHeight="1">
      <c r="A109" s="34"/>
      <c r="B109" s="27"/>
      <c r="C109" s="35"/>
      <c r="D109" s="36"/>
      <c r="E109" s="36"/>
      <c r="F109" s="36"/>
      <c r="G109" s="36"/>
      <c r="H109" s="36"/>
      <c r="I109" s="36"/>
      <c r="J109" s="36"/>
      <c r="K109" s="36"/>
      <c r="L109" s="37"/>
      <c r="N109" s="24"/>
      <c r="Q109" s="39"/>
    </row>
    <row r="110" spans="1:22" s="11" customFormat="1" ht="60" hidden="1" customHeight="1">
      <c r="A110" s="61" t="e">
        <f>#REF!</f>
        <v>#REF!</v>
      </c>
      <c r="B110" s="62" t="s">
        <v>46</v>
      </c>
      <c r="C110" s="118" t="s">
        <v>47</v>
      </c>
      <c r="D110" s="118"/>
      <c r="E110" s="118"/>
      <c r="F110" s="118"/>
      <c r="G110" s="118"/>
      <c r="H110" s="118"/>
      <c r="I110" s="118"/>
      <c r="J110" s="118"/>
      <c r="K110" s="118"/>
      <c r="L110" s="22" t="s">
        <v>48</v>
      </c>
      <c r="M110" s="23"/>
      <c r="N110" s="24">
        <v>0</v>
      </c>
      <c r="Q110" s="24">
        <v>35</v>
      </c>
      <c r="T110" s="63">
        <f>N110*Q110</f>
        <v>0</v>
      </c>
    </row>
    <row r="111" spans="1:22" s="38" customFormat="1" ht="9.9499999999999993" hidden="1" customHeight="1">
      <c r="A111" s="34"/>
      <c r="B111" s="27"/>
      <c r="C111" s="35"/>
      <c r="D111" s="36"/>
      <c r="E111" s="36"/>
      <c r="F111" s="36"/>
      <c r="G111" s="36"/>
      <c r="H111" s="36"/>
      <c r="I111" s="36"/>
      <c r="J111" s="36"/>
      <c r="K111" s="36"/>
      <c r="L111" s="37"/>
      <c r="N111" s="24"/>
      <c r="Q111" s="39"/>
    </row>
    <row r="112" spans="1:22" s="3" customFormat="1" ht="30" customHeight="1">
      <c r="A112" s="126" t="s">
        <v>11</v>
      </c>
      <c r="B112" s="126"/>
      <c r="C112" s="29" t="s">
        <v>130</v>
      </c>
      <c r="D112" s="30"/>
      <c r="E112" s="31"/>
      <c r="F112" s="31"/>
      <c r="G112" s="31"/>
      <c r="H112" s="31"/>
      <c r="I112" s="31"/>
      <c r="J112" s="65"/>
      <c r="K112" s="65"/>
      <c r="L112" s="65"/>
      <c r="M112" s="65"/>
      <c r="N112" s="33"/>
      <c r="O112" s="65"/>
      <c r="P112" s="33"/>
      <c r="Q112" s="113">
        <f>SUM(T91:T110)</f>
        <v>0</v>
      </c>
      <c r="R112" s="113"/>
      <c r="S112" s="113"/>
      <c r="T112" s="113"/>
    </row>
    <row r="113" spans="1:22" s="3" customFormat="1" ht="10.5" customHeight="1">
      <c r="A113" s="8"/>
      <c r="B113" s="8"/>
      <c r="C113" s="9"/>
      <c r="D113" s="10"/>
      <c r="E113" s="11"/>
      <c r="F113" s="11"/>
      <c r="G113" s="11"/>
      <c r="H113" s="11"/>
      <c r="I113" s="11"/>
      <c r="N113" s="4"/>
      <c r="P113" s="4"/>
      <c r="Q113" s="13"/>
      <c r="R113" s="13"/>
      <c r="S113" s="13"/>
      <c r="T113" s="13"/>
    </row>
    <row r="114" spans="1:22" s="3" customFormat="1" ht="12" customHeight="1">
      <c r="A114" s="15"/>
      <c r="B114" s="40"/>
      <c r="C114" s="9"/>
      <c r="D114" s="10"/>
      <c r="E114" s="11"/>
      <c r="F114" s="11"/>
      <c r="G114" s="11"/>
      <c r="H114" s="11"/>
      <c r="I114" s="11"/>
      <c r="N114" s="24"/>
    </row>
    <row r="115" spans="1:22" s="43" customFormat="1" ht="15" customHeight="1">
      <c r="A115" s="34"/>
      <c r="B115" s="27"/>
      <c r="C115" s="42"/>
      <c r="D115" s="47"/>
      <c r="E115" s="47"/>
      <c r="F115" s="47"/>
      <c r="G115" s="47"/>
      <c r="H115" s="47"/>
      <c r="I115" s="47"/>
      <c r="J115" s="47"/>
      <c r="K115" s="47"/>
      <c r="L115" s="41"/>
      <c r="N115" s="24"/>
      <c r="V115" s="3"/>
    </row>
    <row r="116" spans="1:22" s="3" customFormat="1" ht="30" customHeight="1">
      <c r="A116" s="128">
        <f>IF(V116&gt;0,A83+1,A83+0)</f>
        <v>3</v>
      </c>
      <c r="B116" s="128"/>
      <c r="C116" s="9" t="s">
        <v>49</v>
      </c>
      <c r="D116" s="10"/>
      <c r="E116" s="11"/>
      <c r="F116" s="11"/>
      <c r="G116" s="11"/>
      <c r="H116" s="11"/>
      <c r="I116" s="11"/>
      <c r="N116" s="24"/>
      <c r="Q116" s="129"/>
      <c r="R116" s="129"/>
      <c r="S116" s="129"/>
      <c r="T116" s="129"/>
    </row>
    <row r="117" spans="1:22" s="3" customFormat="1" ht="15" customHeight="1">
      <c r="A117" s="15"/>
      <c r="B117" s="40"/>
      <c r="C117" s="9"/>
      <c r="D117" s="10"/>
      <c r="E117" s="11"/>
      <c r="F117" s="11"/>
      <c r="G117" s="11"/>
      <c r="H117" s="11"/>
      <c r="I117" s="11"/>
      <c r="N117" s="24"/>
      <c r="Q117" s="66"/>
      <c r="T117" s="45"/>
    </row>
    <row r="118" spans="1:22" s="43" customFormat="1" ht="114" customHeight="1">
      <c r="A118" s="20">
        <f>A116</f>
        <v>3</v>
      </c>
      <c r="B118" s="21">
        <f>IF(V118&gt;0,1,0)</f>
        <v>0</v>
      </c>
      <c r="C118" s="118" t="s">
        <v>109</v>
      </c>
      <c r="D118" s="118"/>
      <c r="E118" s="118"/>
      <c r="F118" s="118"/>
      <c r="G118" s="118"/>
      <c r="H118" s="118"/>
      <c r="I118" s="118"/>
      <c r="J118" s="118"/>
      <c r="K118" s="118"/>
      <c r="L118" s="22" t="s">
        <v>7</v>
      </c>
      <c r="M118" s="42"/>
      <c r="N118" s="24">
        <v>15</v>
      </c>
      <c r="Q118" s="44"/>
      <c r="T118" s="112">
        <f>N118*Q118</f>
        <v>0</v>
      </c>
      <c r="V118" s="46"/>
    </row>
    <row r="119" spans="1:22" s="43" customFormat="1" ht="12" customHeight="1">
      <c r="A119" s="34"/>
      <c r="B119" s="27"/>
      <c r="I119" s="47"/>
      <c r="K119" s="48"/>
      <c r="N119" s="24"/>
      <c r="Q119" s="44"/>
      <c r="T119" s="112">
        <f t="shared" ref="T119:T132" si="5">N119*Q119</f>
        <v>0</v>
      </c>
      <c r="V119" s="3"/>
    </row>
    <row r="120" spans="1:22" s="43" customFormat="1" ht="309.75" hidden="1" customHeight="1">
      <c r="A120" s="20">
        <f>A118</f>
        <v>3</v>
      </c>
      <c r="B120" s="21" t="s">
        <v>5</v>
      </c>
      <c r="C120" s="118" t="s">
        <v>50</v>
      </c>
      <c r="D120" s="118"/>
      <c r="E120" s="118"/>
      <c r="F120" s="118"/>
      <c r="G120" s="118"/>
      <c r="H120" s="118"/>
      <c r="I120" s="118"/>
      <c r="J120" s="118"/>
      <c r="K120" s="118"/>
      <c r="L120" s="41" t="s">
        <v>4</v>
      </c>
      <c r="M120" s="42"/>
      <c r="N120" s="24">
        <v>0</v>
      </c>
      <c r="Q120" s="44">
        <v>30</v>
      </c>
      <c r="T120" s="112">
        <f t="shared" si="5"/>
        <v>0</v>
      </c>
      <c r="V120" s="46"/>
    </row>
    <row r="121" spans="1:22" s="43" customFormat="1" ht="12" hidden="1" customHeight="1">
      <c r="A121" s="34"/>
      <c r="B121" s="27"/>
      <c r="I121" s="47"/>
      <c r="K121" s="48"/>
      <c r="N121" s="24"/>
      <c r="Q121" s="44"/>
      <c r="T121" s="112">
        <f t="shared" si="5"/>
        <v>0</v>
      </c>
      <c r="V121" s="3"/>
    </row>
    <row r="122" spans="1:22" s="43" customFormat="1" ht="141" customHeight="1">
      <c r="A122" s="20">
        <f>A116</f>
        <v>3</v>
      </c>
      <c r="B122" s="21">
        <v>2</v>
      </c>
      <c r="C122" s="118" t="s">
        <v>110</v>
      </c>
      <c r="D122" s="118"/>
      <c r="E122" s="118"/>
      <c r="F122" s="118"/>
      <c r="G122" s="118"/>
      <c r="H122" s="118"/>
      <c r="I122" s="118"/>
      <c r="J122" s="118"/>
      <c r="K122" s="118"/>
      <c r="L122" s="22" t="s">
        <v>7</v>
      </c>
      <c r="M122" s="42"/>
      <c r="N122" s="24">
        <v>5</v>
      </c>
      <c r="Q122" s="44"/>
      <c r="T122" s="112">
        <f t="shared" si="5"/>
        <v>0</v>
      </c>
      <c r="V122" s="46"/>
    </row>
    <row r="123" spans="1:22" s="38" customFormat="1" ht="9.9499999999999993" customHeight="1">
      <c r="A123" s="61"/>
      <c r="B123" s="27"/>
      <c r="C123" s="35"/>
      <c r="D123" s="36"/>
      <c r="E123" s="36"/>
      <c r="F123" s="36"/>
      <c r="G123" s="36"/>
      <c r="H123" s="36"/>
      <c r="I123" s="36"/>
      <c r="J123" s="36"/>
      <c r="K123" s="36"/>
      <c r="L123" s="37"/>
      <c r="N123" s="24"/>
      <c r="Q123" s="39"/>
      <c r="T123" s="112">
        <f t="shared" si="5"/>
        <v>0</v>
      </c>
    </row>
    <row r="124" spans="1:22" s="43" customFormat="1" ht="141" customHeight="1">
      <c r="A124" s="20">
        <f>A118</f>
        <v>3</v>
      </c>
      <c r="B124" s="21">
        <v>3</v>
      </c>
      <c r="C124" s="118" t="s">
        <v>113</v>
      </c>
      <c r="D124" s="118"/>
      <c r="E124" s="118"/>
      <c r="F124" s="118"/>
      <c r="G124" s="118"/>
      <c r="H124" s="118"/>
      <c r="I124" s="118"/>
      <c r="J124" s="118"/>
      <c r="K124" s="118"/>
      <c r="L124" s="22" t="s">
        <v>7</v>
      </c>
      <c r="M124" s="42"/>
      <c r="N124" s="24">
        <v>2.5</v>
      </c>
      <c r="Q124" s="44"/>
      <c r="T124" s="112">
        <f t="shared" si="5"/>
        <v>0</v>
      </c>
      <c r="V124" s="46"/>
    </row>
    <row r="125" spans="1:22" s="38" customFormat="1" ht="9.9499999999999993" customHeight="1">
      <c r="A125" s="61"/>
      <c r="B125" s="27"/>
      <c r="C125" s="35"/>
      <c r="D125" s="36"/>
      <c r="E125" s="36"/>
      <c r="F125" s="36"/>
      <c r="G125" s="36"/>
      <c r="H125" s="36"/>
      <c r="I125" s="36"/>
      <c r="J125" s="36"/>
      <c r="K125" s="36"/>
      <c r="L125" s="37"/>
      <c r="N125" s="24"/>
      <c r="Q125" s="39"/>
      <c r="T125" s="112">
        <f t="shared" si="5"/>
        <v>0</v>
      </c>
    </row>
    <row r="126" spans="1:22" s="11" customFormat="1" ht="114.75" customHeight="1">
      <c r="A126" s="61">
        <v>5</v>
      </c>
      <c r="B126" s="62">
        <v>4</v>
      </c>
      <c r="C126" s="118" t="s">
        <v>111</v>
      </c>
      <c r="D126" s="118"/>
      <c r="E126" s="118"/>
      <c r="F126" s="118"/>
      <c r="G126" s="118"/>
      <c r="H126" s="118"/>
      <c r="I126" s="118"/>
      <c r="J126" s="118"/>
      <c r="K126" s="118"/>
      <c r="L126" s="22" t="s">
        <v>7</v>
      </c>
      <c r="M126" s="23"/>
      <c r="N126" s="24">
        <v>5</v>
      </c>
      <c r="O126" s="3"/>
      <c r="P126" s="3"/>
      <c r="Q126" s="24"/>
      <c r="T126" s="112">
        <f t="shared" si="5"/>
        <v>0</v>
      </c>
      <c r="U126" s="3"/>
      <c r="V126" s="26"/>
    </row>
    <row r="127" spans="1:22" s="43" customFormat="1" ht="12" customHeight="1">
      <c r="A127" s="34"/>
      <c r="B127" s="27"/>
      <c r="I127" s="47"/>
      <c r="K127" s="48"/>
      <c r="N127" s="24"/>
      <c r="Q127" s="44"/>
      <c r="T127" s="112">
        <f t="shared" si="5"/>
        <v>0</v>
      </c>
      <c r="V127" s="3"/>
    </row>
    <row r="128" spans="1:22" s="43" customFormat="1" ht="30" hidden="1" customHeight="1">
      <c r="A128" s="20">
        <f>A116</f>
        <v>3</v>
      </c>
      <c r="B128" s="21">
        <f>IF(V128&gt;0,B122+1,B122+0)</f>
        <v>3</v>
      </c>
      <c r="C128" s="118" t="s">
        <v>51</v>
      </c>
      <c r="D128" s="118"/>
      <c r="E128" s="118"/>
      <c r="F128" s="118"/>
      <c r="G128" s="118"/>
      <c r="H128" s="118"/>
      <c r="I128" s="118"/>
      <c r="J128" s="118"/>
      <c r="K128" s="118"/>
      <c r="L128" s="41"/>
      <c r="M128" s="42"/>
      <c r="N128" s="24"/>
      <c r="Q128" s="44"/>
      <c r="T128" s="112">
        <f t="shared" si="5"/>
        <v>0</v>
      </c>
      <c r="V128" s="46">
        <f>V129+V130</f>
        <v>1</v>
      </c>
    </row>
    <row r="129" spans="1:22" s="43" customFormat="1" ht="30" hidden="1" customHeight="1">
      <c r="A129" s="34"/>
      <c r="B129" s="27"/>
      <c r="C129" s="42" t="s">
        <v>27</v>
      </c>
      <c r="D129" s="132" t="s">
        <v>52</v>
      </c>
      <c r="E129" s="132"/>
      <c r="F129" s="132"/>
      <c r="G129" s="132"/>
      <c r="H129" s="132"/>
      <c r="I129" s="132"/>
      <c r="J129" s="132"/>
      <c r="K129" s="132"/>
      <c r="L129" s="41" t="s">
        <v>4</v>
      </c>
      <c r="N129" s="24">
        <v>0</v>
      </c>
      <c r="Q129" s="44"/>
      <c r="T129" s="112">
        <f t="shared" si="5"/>
        <v>0</v>
      </c>
      <c r="V129" s="46">
        <f>IF(N129="",0,1)</f>
        <v>1</v>
      </c>
    </row>
    <row r="130" spans="1:22" s="43" customFormat="1" ht="30" hidden="1" customHeight="1">
      <c r="A130" s="34"/>
      <c r="B130" s="27"/>
      <c r="C130" s="42" t="s">
        <v>27</v>
      </c>
      <c r="D130" s="132" t="s">
        <v>53</v>
      </c>
      <c r="E130" s="132"/>
      <c r="F130" s="132"/>
      <c r="G130" s="132"/>
      <c r="H130" s="132"/>
      <c r="I130" s="132"/>
      <c r="J130" s="132"/>
      <c r="K130" s="132"/>
      <c r="L130" s="41" t="s">
        <v>4</v>
      </c>
      <c r="N130" s="24"/>
      <c r="Q130" s="44"/>
      <c r="T130" s="112">
        <f t="shared" si="5"/>
        <v>0</v>
      </c>
      <c r="V130" s="46">
        <f>IF(N130="",0,1)</f>
        <v>0</v>
      </c>
    </row>
    <row r="131" spans="1:22" s="43" customFormat="1" ht="15" hidden="1" customHeight="1">
      <c r="A131" s="34"/>
      <c r="B131" s="27"/>
      <c r="I131" s="47"/>
      <c r="K131" s="48"/>
      <c r="N131" s="24"/>
      <c r="Q131" s="44"/>
      <c r="T131" s="112">
        <f t="shared" si="5"/>
        <v>0</v>
      </c>
      <c r="V131" s="3"/>
    </row>
    <row r="132" spans="1:22" s="11" customFormat="1" ht="109.5" customHeight="1">
      <c r="A132" s="61">
        <v>5</v>
      </c>
      <c r="B132" s="62">
        <v>5</v>
      </c>
      <c r="C132" s="118" t="s">
        <v>54</v>
      </c>
      <c r="D132" s="118"/>
      <c r="E132" s="118"/>
      <c r="F132" s="118"/>
      <c r="G132" s="118"/>
      <c r="H132" s="118"/>
      <c r="I132" s="118"/>
      <c r="J132" s="118"/>
      <c r="K132" s="118"/>
      <c r="L132" s="22" t="s">
        <v>4</v>
      </c>
      <c r="M132" s="23"/>
      <c r="N132" s="24">
        <v>70</v>
      </c>
      <c r="O132" s="3"/>
      <c r="P132" s="3"/>
      <c r="Q132" s="24"/>
      <c r="T132" s="112">
        <f t="shared" si="5"/>
        <v>0</v>
      </c>
      <c r="U132" s="3"/>
      <c r="V132" s="26"/>
    </row>
    <row r="133" spans="1:22" s="38" customFormat="1" ht="9.9499999999999993" customHeight="1">
      <c r="A133" s="61"/>
      <c r="B133" s="27"/>
      <c r="C133" s="35"/>
      <c r="D133" s="36"/>
      <c r="E133" s="36"/>
      <c r="F133" s="36"/>
      <c r="G133" s="36"/>
      <c r="H133" s="36"/>
      <c r="I133" s="36"/>
      <c r="J133" s="36"/>
      <c r="K133" s="36"/>
      <c r="L133" s="37"/>
      <c r="N133" s="24"/>
      <c r="Q133" s="39"/>
      <c r="T133" s="112">
        <f t="shared" ref="T133:T134" si="6">N133*Q133</f>
        <v>0</v>
      </c>
    </row>
    <row r="134" spans="1:22" s="11" customFormat="1" ht="114.75" customHeight="1">
      <c r="A134" s="61">
        <v>5</v>
      </c>
      <c r="B134" s="62">
        <v>6</v>
      </c>
      <c r="C134" s="118" t="s">
        <v>118</v>
      </c>
      <c r="D134" s="118"/>
      <c r="E134" s="118"/>
      <c r="F134" s="118"/>
      <c r="G134" s="118"/>
      <c r="H134" s="118"/>
      <c r="I134" s="118"/>
      <c r="J134" s="118"/>
      <c r="K134" s="118"/>
      <c r="L134" s="22" t="s">
        <v>7</v>
      </c>
      <c r="M134" s="23"/>
      <c r="N134" s="24">
        <v>14</v>
      </c>
      <c r="O134" s="3"/>
      <c r="P134" s="3"/>
      <c r="Q134" s="24"/>
      <c r="T134" s="112">
        <f t="shared" si="6"/>
        <v>0</v>
      </c>
      <c r="U134" s="3"/>
      <c r="V134" s="26"/>
    </row>
    <row r="135" spans="1:22" s="43" customFormat="1" ht="12" customHeight="1">
      <c r="A135" s="34"/>
      <c r="B135" s="27"/>
      <c r="I135" s="47"/>
      <c r="K135" s="48"/>
      <c r="N135" s="24"/>
      <c r="Q135" s="44"/>
      <c r="T135" s="45"/>
      <c r="V135" s="3"/>
    </row>
    <row r="136" spans="1:22" s="3" customFormat="1" ht="30" customHeight="1">
      <c r="A136" s="126">
        <v>5</v>
      </c>
      <c r="B136" s="126"/>
      <c r="C136" s="29" t="s">
        <v>55</v>
      </c>
      <c r="D136" s="30"/>
      <c r="E136" s="31"/>
      <c r="F136" s="31"/>
      <c r="G136" s="31"/>
      <c r="H136" s="31"/>
      <c r="I136" s="31"/>
      <c r="J136" s="65"/>
      <c r="K136" s="65"/>
      <c r="L136" s="65"/>
      <c r="M136" s="65"/>
      <c r="N136" s="67"/>
      <c r="O136" s="65"/>
      <c r="P136" s="65"/>
      <c r="Q136" s="121">
        <f>SUM(T118:T135)</f>
        <v>0</v>
      </c>
      <c r="R136" s="121"/>
      <c r="S136" s="121"/>
      <c r="T136" s="121"/>
    </row>
    <row r="137" spans="1:22" s="3" customFormat="1" ht="15" customHeight="1">
      <c r="A137" s="15"/>
      <c r="B137" s="40"/>
      <c r="C137" s="9"/>
      <c r="D137" s="10"/>
      <c r="E137" s="11"/>
      <c r="F137" s="11"/>
      <c r="G137" s="11"/>
      <c r="H137" s="11"/>
      <c r="I137" s="11"/>
      <c r="N137" s="24"/>
      <c r="Q137" s="66"/>
      <c r="T137" s="45"/>
    </row>
    <row r="138" spans="1:22" s="43" customFormat="1" ht="15" customHeight="1">
      <c r="A138" s="34"/>
      <c r="B138" s="27"/>
      <c r="C138" s="3"/>
      <c r="D138" s="3"/>
      <c r="E138" s="3"/>
      <c r="F138" s="3"/>
      <c r="G138" s="3"/>
      <c r="H138" s="3"/>
      <c r="I138" s="3"/>
      <c r="J138" s="3"/>
      <c r="K138" s="3"/>
      <c r="L138" s="3"/>
      <c r="M138" s="68"/>
      <c r="N138" s="24"/>
      <c r="V138" s="3"/>
    </row>
    <row r="139" spans="1:22" s="43" customFormat="1" ht="8.1" customHeight="1">
      <c r="A139" s="34"/>
      <c r="B139" s="69"/>
      <c r="C139" s="42"/>
      <c r="D139" s="47"/>
      <c r="E139" s="47"/>
      <c r="F139" s="47"/>
      <c r="G139" s="47"/>
      <c r="H139" s="47"/>
      <c r="I139" s="47"/>
      <c r="J139" s="47"/>
      <c r="K139" s="47"/>
      <c r="L139" s="41"/>
      <c r="N139" s="24"/>
      <c r="V139" s="3"/>
    </row>
    <row r="140" spans="1:22" s="3" customFormat="1" ht="30" customHeight="1">
      <c r="A140" s="128">
        <v>6</v>
      </c>
      <c r="B140" s="128"/>
      <c r="C140" s="9" t="s">
        <v>56</v>
      </c>
      <c r="D140" s="10"/>
      <c r="E140" s="11"/>
      <c r="F140" s="11"/>
      <c r="G140" s="11"/>
      <c r="H140" s="11"/>
      <c r="I140" s="11"/>
      <c r="N140" s="24"/>
      <c r="Q140" s="129"/>
      <c r="R140" s="129"/>
      <c r="S140" s="129"/>
      <c r="T140" s="129"/>
    </row>
    <row r="141" spans="1:22" s="3" customFormat="1" ht="9" customHeight="1">
      <c r="A141" s="15"/>
      <c r="B141" s="40"/>
      <c r="C141" s="9"/>
      <c r="D141" s="10"/>
      <c r="E141" s="11"/>
      <c r="F141" s="11"/>
      <c r="G141" s="11"/>
      <c r="H141" s="11"/>
      <c r="I141" s="11"/>
      <c r="N141" s="24"/>
      <c r="T141" s="45"/>
    </row>
    <row r="142" spans="1:22" s="43" customFormat="1" ht="93.75" hidden="1" customHeight="1">
      <c r="A142" s="20">
        <f>A140</f>
        <v>6</v>
      </c>
      <c r="B142" s="21">
        <f>IF(V142&gt;0,1,0)</f>
        <v>0</v>
      </c>
      <c r="C142" s="131" t="s">
        <v>57</v>
      </c>
      <c r="D142" s="131"/>
      <c r="E142" s="131"/>
      <c r="F142" s="131"/>
      <c r="G142" s="131"/>
      <c r="H142" s="131"/>
      <c r="I142" s="131"/>
      <c r="J142" s="131"/>
      <c r="K142" s="131"/>
      <c r="L142" s="41" t="s">
        <v>4</v>
      </c>
      <c r="M142" s="42"/>
      <c r="N142" s="24">
        <v>0</v>
      </c>
      <c r="Q142" s="44">
        <v>500</v>
      </c>
      <c r="T142" s="45">
        <f>N142*Q142</f>
        <v>0</v>
      </c>
      <c r="V142" s="46"/>
    </row>
    <row r="143" spans="1:22" s="43" customFormat="1" ht="12" hidden="1" customHeight="1">
      <c r="A143" s="34"/>
      <c r="B143" s="27"/>
      <c r="I143" s="47"/>
      <c r="K143" s="48"/>
      <c r="N143" s="24" t="s">
        <v>58</v>
      </c>
      <c r="Q143" s="44"/>
      <c r="T143" s="45"/>
      <c r="V143" s="3"/>
    </row>
    <row r="144" spans="1:22" s="43" customFormat="1" ht="80.25" customHeight="1">
      <c r="A144" s="20">
        <v>6</v>
      </c>
      <c r="B144" s="21" t="s">
        <v>59</v>
      </c>
      <c r="C144" s="118" t="s">
        <v>60</v>
      </c>
      <c r="D144" s="118"/>
      <c r="E144" s="118"/>
      <c r="F144" s="118"/>
      <c r="G144" s="118"/>
      <c r="H144" s="118"/>
      <c r="I144" s="118"/>
      <c r="J144" s="118"/>
      <c r="K144" s="118"/>
      <c r="L144" s="41" t="s">
        <v>4</v>
      </c>
      <c r="M144" s="42"/>
      <c r="N144" s="24">
        <v>70</v>
      </c>
      <c r="Q144" s="44"/>
      <c r="T144" s="45">
        <f>N144*Q144</f>
        <v>0</v>
      </c>
      <c r="V144" s="46"/>
    </row>
    <row r="145" spans="1:22" s="43" customFormat="1" ht="12" customHeight="1">
      <c r="A145" s="34"/>
      <c r="B145" s="27"/>
      <c r="I145" s="47"/>
      <c r="K145" s="48"/>
      <c r="N145" s="24"/>
      <c r="Q145" s="44"/>
      <c r="T145" s="45"/>
      <c r="V145" s="3"/>
    </row>
    <row r="146" spans="1:22" s="43" customFormat="1" ht="44.45" hidden="1" customHeight="1">
      <c r="A146" s="20">
        <f>A140</f>
        <v>6</v>
      </c>
      <c r="B146" s="21">
        <v>3</v>
      </c>
      <c r="C146" s="118" t="s">
        <v>61</v>
      </c>
      <c r="D146" s="118"/>
      <c r="E146" s="118"/>
      <c r="F146" s="118"/>
      <c r="G146" s="118"/>
      <c r="H146" s="118"/>
      <c r="I146" s="118"/>
      <c r="J146" s="118"/>
      <c r="K146" s="118"/>
      <c r="L146" s="41" t="s">
        <v>4</v>
      </c>
      <c r="N146" s="24"/>
      <c r="Q146" s="44">
        <v>160</v>
      </c>
      <c r="T146" s="45">
        <f>N146*Q146</f>
        <v>0</v>
      </c>
      <c r="V146" s="46"/>
    </row>
    <row r="147" spans="1:22" s="43" customFormat="1" ht="30" hidden="1" customHeight="1">
      <c r="A147" s="34"/>
      <c r="B147" s="27"/>
      <c r="I147" s="47"/>
      <c r="K147" s="48"/>
      <c r="N147" s="24"/>
      <c r="Q147" s="44"/>
      <c r="T147" s="45"/>
      <c r="V147" s="3"/>
    </row>
    <row r="148" spans="1:22" s="3" customFormat="1" ht="30" customHeight="1">
      <c r="A148" s="126">
        <v>6</v>
      </c>
      <c r="B148" s="126"/>
      <c r="C148" s="29" t="s">
        <v>62</v>
      </c>
      <c r="D148" s="30"/>
      <c r="E148" s="31"/>
      <c r="F148" s="31"/>
      <c r="G148" s="31"/>
      <c r="H148" s="31"/>
      <c r="I148" s="31"/>
      <c r="J148" s="65"/>
      <c r="K148" s="65"/>
      <c r="L148" s="65"/>
      <c r="M148" s="65"/>
      <c r="N148" s="67"/>
      <c r="O148" s="65"/>
      <c r="P148" s="65"/>
      <c r="Q148" s="113">
        <f>SUM(T142:T147)</f>
        <v>0</v>
      </c>
      <c r="R148" s="113"/>
      <c r="S148" s="113"/>
      <c r="T148" s="113"/>
    </row>
    <row r="149" spans="1:22" s="43" customFormat="1" ht="25.5" customHeight="1">
      <c r="A149" s="34"/>
      <c r="B149" s="27"/>
      <c r="C149" s="42"/>
      <c r="D149" s="47"/>
      <c r="E149" s="47"/>
      <c r="F149" s="47"/>
      <c r="G149" s="47"/>
      <c r="H149" s="47"/>
      <c r="I149" s="47"/>
      <c r="J149" s="47"/>
      <c r="K149" s="47"/>
      <c r="L149" s="41"/>
      <c r="N149" s="24"/>
      <c r="V149" s="3"/>
    </row>
    <row r="150" spans="1:22" s="3" customFormat="1" ht="30" customHeight="1">
      <c r="A150" s="128">
        <f>IF(V150&gt;0,A140+1,A140+0)</f>
        <v>6</v>
      </c>
      <c r="B150" s="128"/>
      <c r="C150" s="9" t="s">
        <v>63</v>
      </c>
      <c r="D150" s="10"/>
      <c r="E150" s="11"/>
      <c r="F150" s="11"/>
      <c r="G150" s="11"/>
      <c r="H150" s="11"/>
      <c r="I150" s="11"/>
      <c r="N150" s="24"/>
      <c r="Q150" s="129"/>
      <c r="R150" s="129"/>
      <c r="S150" s="129"/>
      <c r="T150" s="129"/>
    </row>
    <row r="151" spans="1:22" s="3" customFormat="1" ht="15" customHeight="1">
      <c r="A151" s="15"/>
      <c r="B151" s="40"/>
      <c r="C151" s="9"/>
      <c r="D151" s="10"/>
      <c r="E151" s="11"/>
      <c r="F151" s="11"/>
      <c r="G151" s="11"/>
      <c r="H151" s="11"/>
      <c r="I151" s="11"/>
      <c r="N151" s="24"/>
      <c r="Q151" s="66"/>
      <c r="T151" s="45"/>
    </row>
    <row r="152" spans="1:22" s="43" customFormat="1" ht="36.6" hidden="1" customHeight="1">
      <c r="A152" s="20">
        <f>A150</f>
        <v>6</v>
      </c>
      <c r="B152" s="21">
        <f>IF(V152&gt;0,1,0)</f>
        <v>0</v>
      </c>
      <c r="C152" s="118" t="s">
        <v>64</v>
      </c>
      <c r="D152" s="118"/>
      <c r="E152" s="118"/>
      <c r="F152" s="118"/>
      <c r="G152" s="118"/>
      <c r="H152" s="118"/>
      <c r="I152" s="118"/>
      <c r="J152" s="118"/>
      <c r="K152" s="118"/>
      <c r="L152" s="41" t="s">
        <v>4</v>
      </c>
      <c r="M152" s="42"/>
      <c r="N152" s="24"/>
      <c r="Q152" s="44">
        <v>27</v>
      </c>
      <c r="T152" s="45">
        <f>N152*Q152</f>
        <v>0</v>
      </c>
      <c r="V152" s="46"/>
    </row>
    <row r="153" spans="1:22" s="43" customFormat="1" ht="30" hidden="1" customHeight="1">
      <c r="A153" s="34"/>
      <c r="B153" s="27"/>
      <c r="I153" s="47"/>
      <c r="K153" s="48"/>
      <c r="N153" s="24"/>
      <c r="Q153" s="44"/>
      <c r="T153" s="45"/>
      <c r="V153" s="3"/>
    </row>
    <row r="154" spans="1:22" s="43" customFormat="1" ht="47.45" hidden="1" customHeight="1">
      <c r="A154" s="20">
        <f>A152</f>
        <v>6</v>
      </c>
      <c r="B154" s="21">
        <f>IF(V154&gt;0,1,0)</f>
        <v>0</v>
      </c>
      <c r="C154" s="118" t="s">
        <v>65</v>
      </c>
      <c r="D154" s="118"/>
      <c r="E154" s="118"/>
      <c r="F154" s="118"/>
      <c r="G154" s="118"/>
      <c r="H154" s="118"/>
      <c r="I154" s="118"/>
      <c r="J154" s="118"/>
      <c r="K154" s="118"/>
      <c r="L154" s="41" t="s">
        <v>4</v>
      </c>
      <c r="M154" s="42"/>
      <c r="N154" s="24"/>
      <c r="Q154" s="44">
        <v>127</v>
      </c>
      <c r="T154" s="45">
        <f>N154*Q154</f>
        <v>0</v>
      </c>
      <c r="V154" s="46"/>
    </row>
    <row r="155" spans="1:22" s="43" customFormat="1" ht="30" hidden="1" customHeight="1">
      <c r="A155" s="34"/>
      <c r="B155" s="27"/>
      <c r="I155" s="47"/>
      <c r="K155" s="48"/>
      <c r="N155" s="24"/>
      <c r="Q155" s="44"/>
      <c r="T155" s="45"/>
      <c r="V155" s="3"/>
    </row>
    <row r="156" spans="1:22" s="43" customFormat="1" ht="150" customHeight="1">
      <c r="A156" s="20">
        <f>A154</f>
        <v>6</v>
      </c>
      <c r="B156" s="21">
        <f>IF(V156&gt;0,1,0)</f>
        <v>0</v>
      </c>
      <c r="C156" s="118" t="s">
        <v>119</v>
      </c>
      <c r="D156" s="118"/>
      <c r="E156" s="118"/>
      <c r="F156" s="118"/>
      <c r="G156" s="118"/>
      <c r="H156" s="118"/>
      <c r="I156" s="118"/>
      <c r="J156" s="118"/>
      <c r="K156" s="118"/>
      <c r="L156" s="41" t="s">
        <v>66</v>
      </c>
      <c r="M156" s="42"/>
      <c r="N156" s="24">
        <v>1</v>
      </c>
      <c r="Q156" s="44"/>
      <c r="T156" s="112">
        <f>N156*Q156</f>
        <v>0</v>
      </c>
      <c r="V156" s="46"/>
    </row>
    <row r="157" spans="1:22" s="43" customFormat="1" ht="15" customHeight="1">
      <c r="A157" s="34"/>
      <c r="B157" s="27"/>
      <c r="I157" s="47"/>
      <c r="K157" s="48"/>
      <c r="N157" s="24"/>
      <c r="Q157" s="44"/>
      <c r="T157" s="112"/>
      <c r="V157" s="3"/>
    </row>
    <row r="158" spans="1:22" s="43" customFormat="1" ht="114.75" customHeight="1">
      <c r="A158" s="20">
        <f>A150</f>
        <v>6</v>
      </c>
      <c r="B158" s="21">
        <f>IF(V158&gt;0,B156+1,B156+0)</f>
        <v>0</v>
      </c>
      <c r="C158" s="118" t="s">
        <v>112</v>
      </c>
      <c r="D158" s="118"/>
      <c r="E158" s="118"/>
      <c r="F158" s="118"/>
      <c r="G158" s="118"/>
      <c r="H158" s="118"/>
      <c r="I158" s="118"/>
      <c r="J158" s="118"/>
      <c r="K158" s="118"/>
      <c r="L158" s="41" t="s">
        <v>66</v>
      </c>
      <c r="M158" s="42"/>
      <c r="N158" s="24">
        <v>2</v>
      </c>
      <c r="Q158" s="44"/>
      <c r="T158" s="112">
        <f>N158*Q158</f>
        <v>0</v>
      </c>
      <c r="V158" s="46"/>
    </row>
    <row r="159" spans="1:22" s="43" customFormat="1" ht="15" customHeight="1">
      <c r="A159" s="34"/>
      <c r="B159" s="27"/>
      <c r="I159" s="47"/>
      <c r="K159" s="48"/>
      <c r="N159" s="24"/>
      <c r="Q159" s="44"/>
      <c r="T159" s="112"/>
      <c r="V159" s="3"/>
    </row>
    <row r="160" spans="1:22" s="43" customFormat="1" ht="114.75" customHeight="1">
      <c r="A160" s="20">
        <f>A152</f>
        <v>6</v>
      </c>
      <c r="B160" s="21">
        <f>IF(V160&gt;0,B158+1,B158+0)</f>
        <v>0</v>
      </c>
      <c r="C160" s="118" t="s">
        <v>67</v>
      </c>
      <c r="D160" s="118"/>
      <c r="E160" s="118"/>
      <c r="F160" s="118"/>
      <c r="G160" s="118"/>
      <c r="H160" s="118"/>
      <c r="I160" s="118"/>
      <c r="J160" s="118"/>
      <c r="K160" s="118"/>
      <c r="L160" s="41" t="s">
        <v>66</v>
      </c>
      <c r="M160" s="42"/>
      <c r="N160" s="24">
        <v>2</v>
      </c>
      <c r="Q160" s="44"/>
      <c r="T160" s="112">
        <f>N160*Q160</f>
        <v>0</v>
      </c>
      <c r="V160" s="46"/>
    </row>
    <row r="161" spans="1:22" s="43" customFormat="1" ht="15" customHeight="1">
      <c r="A161" s="20"/>
      <c r="B161" s="21"/>
      <c r="C161" s="18"/>
      <c r="D161" s="18"/>
      <c r="E161" s="18"/>
      <c r="F161" s="18"/>
      <c r="G161" s="18"/>
      <c r="H161" s="18"/>
      <c r="I161" s="18"/>
      <c r="J161" s="18"/>
      <c r="K161" s="18"/>
      <c r="L161" s="41"/>
      <c r="M161" s="42"/>
      <c r="N161" s="24"/>
      <c r="Q161" s="44"/>
      <c r="T161" s="45"/>
      <c r="V161" s="46"/>
    </row>
    <row r="162" spans="1:22" s="43" customFormat="1" ht="76.900000000000006" hidden="1" customHeight="1">
      <c r="A162" s="20">
        <v>5</v>
      </c>
      <c r="B162" s="21">
        <v>3</v>
      </c>
      <c r="C162" s="125" t="s">
        <v>68</v>
      </c>
      <c r="D162" s="118"/>
      <c r="E162" s="118"/>
      <c r="F162" s="118"/>
      <c r="G162" s="118"/>
      <c r="H162" s="118"/>
      <c r="I162" s="118"/>
      <c r="J162" s="118"/>
      <c r="K162" s="118"/>
      <c r="L162" s="41" t="s">
        <v>4</v>
      </c>
      <c r="M162" s="11"/>
      <c r="N162" s="24">
        <v>0</v>
      </c>
      <c r="O162" s="11"/>
      <c r="P162" s="11"/>
      <c r="Q162" s="4">
        <v>120</v>
      </c>
      <c r="R162" s="11"/>
      <c r="S162" s="11"/>
      <c r="T162" s="25">
        <f>N162*Q162</f>
        <v>0</v>
      </c>
      <c r="U162" s="11"/>
    </row>
    <row r="163" spans="1:22" s="43" customFormat="1" ht="30" hidden="1" customHeight="1">
      <c r="A163" s="34"/>
      <c r="B163" s="27"/>
      <c r="I163" s="47"/>
      <c r="K163" s="48"/>
      <c r="N163" s="24"/>
      <c r="V163" s="3"/>
    </row>
    <row r="164" spans="1:22" s="43" customFormat="1" ht="42.6" hidden="1" customHeight="1">
      <c r="A164" s="20">
        <f>A150</f>
        <v>6</v>
      </c>
      <c r="B164" s="21">
        <f>IF(V164&gt;0,B158+1,B158+0)</f>
        <v>0</v>
      </c>
      <c r="C164" s="118" t="s">
        <v>69</v>
      </c>
      <c r="D164" s="118"/>
      <c r="E164" s="118"/>
      <c r="F164" s="118"/>
      <c r="G164" s="118"/>
      <c r="H164" s="118"/>
      <c r="I164" s="118"/>
      <c r="J164" s="118"/>
      <c r="K164" s="118"/>
      <c r="L164" s="41" t="s">
        <v>4</v>
      </c>
      <c r="M164" s="42"/>
      <c r="N164" s="24"/>
      <c r="Q164" s="44">
        <v>41</v>
      </c>
      <c r="T164" s="45">
        <f>N164*Q164</f>
        <v>0</v>
      </c>
      <c r="V164" s="46"/>
    </row>
    <row r="165" spans="1:22" s="43" customFormat="1" ht="30" hidden="1" customHeight="1">
      <c r="A165" s="34"/>
      <c r="B165" s="27"/>
      <c r="I165" s="47"/>
      <c r="K165" s="48"/>
      <c r="N165" s="24"/>
      <c r="V165" s="3"/>
    </row>
    <row r="166" spans="1:22" s="43" customFormat="1" ht="30" hidden="1" customHeight="1">
      <c r="A166" s="20">
        <f>A150</f>
        <v>6</v>
      </c>
      <c r="B166" s="21">
        <f>IF(V166&gt;0,B164+1,B164+0)</f>
        <v>0</v>
      </c>
      <c r="C166" s="118" t="s">
        <v>70</v>
      </c>
      <c r="D166" s="118"/>
      <c r="E166" s="118"/>
      <c r="F166" s="118"/>
      <c r="G166" s="118"/>
      <c r="H166" s="118"/>
      <c r="I166" s="118"/>
      <c r="J166" s="118"/>
      <c r="K166" s="118"/>
      <c r="L166" s="41" t="s">
        <v>4</v>
      </c>
      <c r="M166" s="42"/>
      <c r="N166" s="24"/>
      <c r="Q166" s="44">
        <v>23</v>
      </c>
      <c r="T166" s="45">
        <f>N166*Q166</f>
        <v>0</v>
      </c>
      <c r="V166" s="46"/>
    </row>
    <row r="167" spans="1:22" s="3" customFormat="1" ht="30" customHeight="1">
      <c r="A167" s="126">
        <v>7</v>
      </c>
      <c r="B167" s="126"/>
      <c r="C167" s="29" t="s">
        <v>71</v>
      </c>
      <c r="D167" s="30"/>
      <c r="E167" s="31"/>
      <c r="F167" s="31"/>
      <c r="G167" s="31"/>
      <c r="H167" s="31"/>
      <c r="I167" s="31"/>
      <c r="J167" s="65"/>
      <c r="K167" s="65"/>
      <c r="L167" s="65"/>
      <c r="M167" s="65"/>
      <c r="N167" s="67"/>
      <c r="O167" s="65"/>
      <c r="P167" s="65"/>
      <c r="Q167" s="113">
        <f>SUM(T156:T160)</f>
        <v>0</v>
      </c>
      <c r="R167" s="113"/>
      <c r="S167" s="113"/>
      <c r="T167" s="113"/>
    </row>
    <row r="168" spans="1:22" s="43" customFormat="1" ht="36.75" customHeight="1">
      <c r="A168" s="34"/>
      <c r="B168" s="27"/>
      <c r="C168" s="42"/>
      <c r="D168" s="47"/>
      <c r="E168" s="47"/>
      <c r="F168" s="47"/>
      <c r="G168" s="47"/>
      <c r="H168" s="47"/>
      <c r="I168" s="47"/>
      <c r="J168" s="47"/>
      <c r="K168" s="47"/>
      <c r="L168" s="41"/>
      <c r="N168" s="24"/>
      <c r="V168" s="3">
        <f>COUNT(#REF!)</f>
        <v>0</v>
      </c>
    </row>
    <row r="169" spans="1:22" s="43" customFormat="1" ht="10.5" customHeight="1">
      <c r="A169" s="34"/>
      <c r="B169" s="27"/>
      <c r="C169" s="42"/>
      <c r="D169" s="47"/>
      <c r="E169" s="47"/>
      <c r="F169" s="47"/>
      <c r="G169" s="47"/>
      <c r="H169" s="47"/>
      <c r="I169" s="47"/>
      <c r="J169" s="47"/>
      <c r="K169" s="47"/>
      <c r="L169" s="41"/>
      <c r="N169" s="24"/>
      <c r="V169" s="3"/>
    </row>
    <row r="170" spans="1:22" s="3" customFormat="1" ht="30" customHeight="1">
      <c r="A170" s="128">
        <f>IF(V170&gt;0,A150+1,A150+0)</f>
        <v>6</v>
      </c>
      <c r="B170" s="128"/>
      <c r="C170" s="9" t="s">
        <v>72</v>
      </c>
      <c r="D170" s="10"/>
      <c r="E170" s="11"/>
      <c r="F170" s="11"/>
      <c r="G170" s="11"/>
      <c r="H170" s="11"/>
      <c r="I170" s="11"/>
      <c r="N170" s="24"/>
      <c r="Q170" s="130"/>
      <c r="R170" s="130"/>
      <c r="S170" s="130"/>
      <c r="T170" s="130"/>
    </row>
    <row r="171" spans="1:22" s="3" customFormat="1" ht="15" customHeight="1">
      <c r="A171" s="15"/>
      <c r="B171" s="40"/>
      <c r="C171" s="9"/>
      <c r="D171" s="10"/>
      <c r="E171" s="11"/>
      <c r="F171" s="11"/>
      <c r="G171" s="11"/>
      <c r="H171" s="11"/>
      <c r="I171" s="11"/>
      <c r="N171" s="24"/>
      <c r="Q171" s="66"/>
      <c r="T171" s="45"/>
    </row>
    <row r="172" spans="1:22" s="43" customFormat="1" ht="98.25" customHeight="1">
      <c r="A172" s="20">
        <f>A170</f>
        <v>6</v>
      </c>
      <c r="B172" s="21">
        <f>IF(V172&gt;0,1,0)</f>
        <v>0</v>
      </c>
      <c r="C172" s="118" t="s">
        <v>121</v>
      </c>
      <c r="D172" s="118"/>
      <c r="E172" s="118"/>
      <c r="F172" s="118"/>
      <c r="G172" s="118"/>
      <c r="H172" s="118"/>
      <c r="I172" s="118"/>
      <c r="J172" s="118"/>
      <c r="K172" s="118"/>
      <c r="L172" s="41" t="s">
        <v>4</v>
      </c>
      <c r="M172" s="42"/>
      <c r="N172" s="24">
        <v>18.8</v>
      </c>
      <c r="Q172" s="44"/>
      <c r="T172" s="112">
        <f>N172*Q172</f>
        <v>0</v>
      </c>
      <c r="V172" s="46"/>
    </row>
    <row r="173" spans="1:22" s="43" customFormat="1" ht="15" customHeight="1">
      <c r="A173" s="34"/>
      <c r="B173" s="27"/>
      <c r="I173" s="47"/>
      <c r="K173" s="48"/>
      <c r="N173" s="24"/>
      <c r="Q173" s="44"/>
      <c r="T173" s="112">
        <f t="shared" ref="T173:T174" si="7">N173*Q173</f>
        <v>0</v>
      </c>
      <c r="V173" s="3"/>
    </row>
    <row r="174" spans="1:22" s="43" customFormat="1" ht="114.75" customHeight="1">
      <c r="A174" s="20" t="s">
        <v>73</v>
      </c>
      <c r="B174" s="21">
        <f>IF(V174&gt;0,B172+1,B172+0)</f>
        <v>0</v>
      </c>
      <c r="C174" s="118" t="s">
        <v>122</v>
      </c>
      <c r="D174" s="118"/>
      <c r="E174" s="118"/>
      <c r="F174" s="118"/>
      <c r="G174" s="118"/>
      <c r="H174" s="118"/>
      <c r="I174" s="118"/>
      <c r="J174" s="118"/>
      <c r="K174" s="118"/>
      <c r="L174" s="41" t="s">
        <v>4</v>
      </c>
      <c r="M174" s="42"/>
      <c r="N174" s="24">
        <v>29.6</v>
      </c>
      <c r="Q174" s="44"/>
      <c r="T174" s="112">
        <f t="shared" si="7"/>
        <v>0</v>
      </c>
      <c r="V174" s="46"/>
    </row>
    <row r="175" spans="1:22" s="43" customFormat="1" ht="15" customHeight="1">
      <c r="A175" s="34"/>
      <c r="B175" s="27"/>
      <c r="I175" s="47"/>
      <c r="K175" s="48"/>
      <c r="N175" s="24"/>
      <c r="Q175" s="44"/>
      <c r="T175" s="112">
        <f t="shared" ref="T175:T176" si="8">N175*Q175</f>
        <v>0</v>
      </c>
      <c r="V175" s="3"/>
    </row>
    <row r="176" spans="1:22" s="43" customFormat="1" ht="114.75" customHeight="1">
      <c r="A176" s="20" t="s">
        <v>73</v>
      </c>
      <c r="B176" s="21">
        <f>IF(V176&gt;0,B174+1,B174+0)</f>
        <v>0</v>
      </c>
      <c r="C176" s="118" t="s">
        <v>123</v>
      </c>
      <c r="D176" s="118"/>
      <c r="E176" s="118"/>
      <c r="F176" s="118"/>
      <c r="G176" s="118"/>
      <c r="H176" s="118"/>
      <c r="I176" s="118"/>
      <c r="J176" s="118"/>
      <c r="K176" s="118"/>
      <c r="L176" s="41" t="s">
        <v>4</v>
      </c>
      <c r="M176" s="42"/>
      <c r="N176" s="24">
        <v>37.5</v>
      </c>
      <c r="Q176" s="44"/>
      <c r="T176" s="112">
        <f t="shared" si="8"/>
        <v>0</v>
      </c>
      <c r="V176" s="46"/>
    </row>
    <row r="177" spans="1:23" s="43" customFormat="1" ht="9.75" customHeight="1">
      <c r="A177" s="34"/>
      <c r="B177" s="27"/>
      <c r="I177" s="47"/>
      <c r="K177" s="48"/>
      <c r="N177" s="24"/>
      <c r="Q177" s="44"/>
      <c r="T177" s="45"/>
      <c r="V177" s="3"/>
    </row>
    <row r="178" spans="1:23" s="3" customFormat="1" ht="30" customHeight="1">
      <c r="A178" s="126">
        <v>8</v>
      </c>
      <c r="B178" s="126"/>
      <c r="C178" s="29" t="s">
        <v>74</v>
      </c>
      <c r="D178" s="30"/>
      <c r="E178" s="31"/>
      <c r="F178" s="31"/>
      <c r="G178" s="31"/>
      <c r="H178" s="31"/>
      <c r="I178" s="31"/>
      <c r="J178" s="65"/>
      <c r="K178" s="65"/>
      <c r="L178" s="65"/>
      <c r="M178" s="65"/>
      <c r="N178" s="67"/>
      <c r="O178" s="65"/>
      <c r="P178" s="65"/>
      <c r="Q178" s="127">
        <f>SUM(T172:T178)</f>
        <v>0</v>
      </c>
      <c r="R178" s="127"/>
      <c r="S178" s="127"/>
      <c r="T178" s="127"/>
    </row>
    <row r="179" spans="1:23" s="3" customFormat="1" ht="15" customHeight="1">
      <c r="A179" s="8"/>
      <c r="B179" s="8"/>
      <c r="C179" s="9"/>
      <c r="D179" s="10"/>
      <c r="E179" s="11"/>
      <c r="F179" s="11"/>
      <c r="G179" s="11"/>
      <c r="H179" s="11"/>
      <c r="I179" s="11"/>
      <c r="N179" s="24"/>
      <c r="Q179" s="13"/>
      <c r="R179" s="13"/>
      <c r="S179" s="13"/>
      <c r="T179" s="13"/>
    </row>
    <row r="180" spans="1:23" s="3" customFormat="1" ht="15" customHeight="1">
      <c r="A180" s="8"/>
      <c r="B180" s="8"/>
      <c r="C180" s="9"/>
      <c r="D180" s="10"/>
      <c r="E180" s="11"/>
      <c r="F180" s="11"/>
      <c r="G180" s="11"/>
      <c r="H180" s="11"/>
      <c r="I180" s="11"/>
      <c r="N180" s="24"/>
      <c r="Q180" s="13"/>
      <c r="R180" s="13"/>
      <c r="S180" s="13"/>
      <c r="T180" s="13"/>
    </row>
    <row r="181" spans="1:23" s="3" customFormat="1" ht="30" customHeight="1">
      <c r="A181" s="128" t="s">
        <v>46</v>
      </c>
      <c r="B181" s="128"/>
      <c r="C181" s="9" t="s">
        <v>75</v>
      </c>
      <c r="D181" s="10"/>
      <c r="E181" s="11"/>
      <c r="F181" s="11"/>
      <c r="G181" s="11"/>
      <c r="H181" s="11"/>
      <c r="I181" s="11"/>
      <c r="N181" s="24"/>
      <c r="Q181" s="129">
        <f>SUM(T190:T191)</f>
        <v>0</v>
      </c>
      <c r="R181" s="129"/>
      <c r="S181" s="129"/>
      <c r="T181" s="129"/>
    </row>
    <row r="182" spans="1:23" s="3" customFormat="1" ht="15" customHeight="1">
      <c r="A182" s="15"/>
      <c r="B182" s="40"/>
      <c r="C182" s="9"/>
      <c r="D182" s="10"/>
      <c r="E182" s="11"/>
      <c r="F182" s="11"/>
      <c r="G182" s="11"/>
      <c r="H182" s="11"/>
      <c r="I182" s="11"/>
      <c r="N182" s="24"/>
    </row>
    <row r="183" spans="1:23" s="43" customFormat="1" ht="156.75" hidden="1" customHeight="1">
      <c r="A183" s="20" t="str">
        <f>A181</f>
        <v>9.</v>
      </c>
      <c r="B183" s="21">
        <f>IF(V183&gt;0,1,0)</f>
        <v>1</v>
      </c>
      <c r="C183" s="118" t="s">
        <v>76</v>
      </c>
      <c r="D183" s="118"/>
      <c r="E183" s="118"/>
      <c r="F183" s="118"/>
      <c r="G183" s="118"/>
      <c r="H183" s="118"/>
      <c r="I183" s="118"/>
      <c r="J183" s="118"/>
      <c r="K183" s="118"/>
      <c r="L183" s="41"/>
      <c r="M183" s="42"/>
      <c r="N183" s="24"/>
      <c r="V183" s="46">
        <f>V184+V185+V186+V187</f>
        <v>1</v>
      </c>
    </row>
    <row r="184" spans="1:23" s="12" customFormat="1" ht="30" hidden="1" customHeight="1">
      <c r="A184" s="15"/>
      <c r="B184" s="70"/>
      <c r="C184" s="6" t="s">
        <v>77</v>
      </c>
      <c r="D184" s="71">
        <f>COUNT(N184)</f>
        <v>1</v>
      </c>
      <c r="E184" s="3" t="s">
        <v>78</v>
      </c>
      <c r="F184" s="3"/>
      <c r="G184" s="3"/>
      <c r="H184" s="72"/>
      <c r="I184" s="73" t="s">
        <v>79</v>
      </c>
      <c r="J184" s="3" t="s">
        <v>80</v>
      </c>
      <c r="K184" s="3"/>
      <c r="L184" s="74" t="s">
        <v>66</v>
      </c>
      <c r="M184" s="14"/>
      <c r="N184" s="24">
        <v>0</v>
      </c>
      <c r="O184" s="14"/>
      <c r="P184" s="14"/>
      <c r="Q184" s="24">
        <v>3700</v>
      </c>
      <c r="R184" s="14"/>
      <c r="S184" s="14"/>
      <c r="T184" s="25">
        <f>N184*Q184</f>
        <v>0</v>
      </c>
      <c r="V184" s="46">
        <f>IF(N184="",0,1)</f>
        <v>1</v>
      </c>
    </row>
    <row r="185" spans="1:23" s="12" customFormat="1" ht="30" hidden="1" customHeight="1">
      <c r="A185" s="15"/>
      <c r="B185" s="16"/>
      <c r="C185" s="6" t="s">
        <v>77</v>
      </c>
      <c r="D185" s="75">
        <f>IF(N185&gt;0,D184+1,D184+0)</f>
        <v>1</v>
      </c>
      <c r="E185" s="3" t="s">
        <v>81</v>
      </c>
      <c r="F185" s="3"/>
      <c r="G185" s="3"/>
      <c r="H185" s="3"/>
      <c r="I185" s="73" t="s">
        <v>79</v>
      </c>
      <c r="J185" s="3" t="s">
        <v>82</v>
      </c>
      <c r="K185" s="3"/>
      <c r="L185" s="74" t="s">
        <v>66</v>
      </c>
      <c r="M185" s="14"/>
      <c r="N185" s="24"/>
      <c r="O185" s="14"/>
      <c r="P185" s="14"/>
      <c r="Q185" s="24">
        <v>1200</v>
      </c>
      <c r="R185" s="14"/>
      <c r="S185" s="14"/>
      <c r="T185" s="25">
        <f>N185*Q185</f>
        <v>0</v>
      </c>
      <c r="V185" s="46">
        <f>IF(N185="",0,1)</f>
        <v>0</v>
      </c>
    </row>
    <row r="186" spans="1:23" s="12" customFormat="1" ht="30" hidden="1" customHeight="1">
      <c r="A186" s="15"/>
      <c r="B186" s="16"/>
      <c r="C186" s="6" t="s">
        <v>77</v>
      </c>
      <c r="D186" s="75">
        <f>IF(N186&gt;0,D185+1,D185+0)</f>
        <v>1</v>
      </c>
      <c r="E186" s="3" t="s">
        <v>81</v>
      </c>
      <c r="F186" s="3"/>
      <c r="G186" s="3"/>
      <c r="H186" s="3"/>
      <c r="I186" s="73" t="s">
        <v>79</v>
      </c>
      <c r="J186" s="3" t="s">
        <v>83</v>
      </c>
      <c r="K186" s="3"/>
      <c r="L186" s="74" t="s">
        <v>66</v>
      </c>
      <c r="M186" s="14"/>
      <c r="N186" s="24"/>
      <c r="O186" s="14"/>
      <c r="P186" s="14"/>
      <c r="Q186" s="24">
        <v>900</v>
      </c>
      <c r="R186" s="14"/>
      <c r="S186" s="14"/>
      <c r="T186" s="25">
        <f>N186*Q186</f>
        <v>0</v>
      </c>
      <c r="V186" s="46">
        <f>IF(N186="",0,1)</f>
        <v>0</v>
      </c>
    </row>
    <row r="187" spans="1:23" s="12" customFormat="1" ht="30" hidden="1" customHeight="1">
      <c r="A187" s="15"/>
      <c r="B187" s="16"/>
      <c r="C187" s="6" t="s">
        <v>77</v>
      </c>
      <c r="D187" s="75">
        <f>IF(N187&gt;0,D186+1,D186+0)</f>
        <v>1</v>
      </c>
      <c r="E187" s="3" t="s">
        <v>81</v>
      </c>
      <c r="F187" s="3"/>
      <c r="G187" s="3"/>
      <c r="H187" s="3"/>
      <c r="I187" s="73" t="s">
        <v>79</v>
      </c>
      <c r="J187" s="3" t="s">
        <v>84</v>
      </c>
      <c r="K187" s="3"/>
      <c r="L187" s="74" t="s">
        <v>66</v>
      </c>
      <c r="M187" s="14"/>
      <c r="N187" s="24"/>
      <c r="O187" s="14"/>
      <c r="P187" s="14"/>
      <c r="Q187" s="24">
        <v>850</v>
      </c>
      <c r="R187" s="14"/>
      <c r="S187" s="14"/>
      <c r="T187" s="25">
        <f>N187*Q187</f>
        <v>0</v>
      </c>
      <c r="V187" s="46">
        <f>IF(N187="",0,1)</f>
        <v>0</v>
      </c>
    </row>
    <row r="188" spans="1:23" s="43" customFormat="1" ht="12" hidden="1" customHeight="1">
      <c r="A188" s="34"/>
      <c r="B188" s="27"/>
      <c r="I188" s="47"/>
      <c r="K188" s="48"/>
      <c r="N188" s="24"/>
      <c r="V188" s="76">
        <f>V183</f>
        <v>1</v>
      </c>
    </row>
    <row r="189" spans="1:23" s="43" customFormat="1" ht="79.5" customHeight="1">
      <c r="A189" s="34">
        <v>9</v>
      </c>
      <c r="B189" s="21">
        <v>1</v>
      </c>
      <c r="C189" s="118" t="s">
        <v>85</v>
      </c>
      <c r="D189" s="118"/>
      <c r="E189" s="118"/>
      <c r="F189" s="118"/>
      <c r="G189" s="118"/>
      <c r="H189" s="118"/>
      <c r="I189" s="118"/>
      <c r="J189" s="118"/>
      <c r="K189" s="118"/>
      <c r="L189" s="41" t="s">
        <v>86</v>
      </c>
      <c r="N189" s="24">
        <v>1</v>
      </c>
      <c r="Q189" s="24"/>
      <c r="R189" s="11"/>
      <c r="S189" s="11"/>
      <c r="T189" s="111">
        <f>N189*Q189</f>
        <v>0</v>
      </c>
      <c r="V189" s="46"/>
      <c r="W189" s="3">
        <f>IF(W187="",0,1)</f>
        <v>0</v>
      </c>
    </row>
    <row r="190" spans="1:23" s="43" customFormat="1" ht="12" customHeight="1">
      <c r="A190" s="34"/>
      <c r="B190" s="27"/>
      <c r="C190" s="42"/>
      <c r="D190" s="47"/>
      <c r="E190" s="47"/>
      <c r="F190" s="47"/>
      <c r="G190" s="47"/>
      <c r="H190" s="47"/>
      <c r="I190" s="47"/>
      <c r="J190" s="47"/>
      <c r="K190" s="47"/>
      <c r="L190" s="41"/>
      <c r="N190" s="24"/>
      <c r="Q190" s="24"/>
      <c r="R190" s="11"/>
      <c r="S190" s="11"/>
      <c r="T190" s="25"/>
      <c r="V190" s="46"/>
    </row>
    <row r="191" spans="1:23" s="43" customFormat="1" ht="121.9" hidden="1" customHeight="1">
      <c r="A191" s="20" t="s">
        <v>73</v>
      </c>
      <c r="B191" s="21">
        <v>2</v>
      </c>
      <c r="C191" s="125" t="s">
        <v>87</v>
      </c>
      <c r="D191" s="118"/>
      <c r="E191" s="118"/>
      <c r="F191" s="118"/>
      <c r="G191" s="118"/>
      <c r="H191" s="118"/>
      <c r="I191" s="118"/>
      <c r="J191" s="118"/>
      <c r="K191" s="118"/>
      <c r="L191" s="41" t="s">
        <v>88</v>
      </c>
      <c r="M191" s="11"/>
      <c r="N191" s="77"/>
      <c r="O191" s="11"/>
      <c r="P191" s="11"/>
      <c r="Q191" s="4">
        <v>650</v>
      </c>
      <c r="R191" s="11"/>
      <c r="S191" s="11"/>
      <c r="T191" s="25">
        <f>N191*Q191</f>
        <v>0</v>
      </c>
    </row>
    <row r="192" spans="1:23" s="43" customFormat="1" ht="30" hidden="1" customHeight="1">
      <c r="A192" s="34"/>
      <c r="B192" s="27"/>
      <c r="I192" s="47"/>
      <c r="K192" s="48"/>
      <c r="L192" s="41" t="s">
        <v>89</v>
      </c>
      <c r="N192" s="24"/>
      <c r="Q192" s="11"/>
      <c r="R192" s="11"/>
      <c r="S192" s="11"/>
      <c r="T192" s="11"/>
      <c r="V192" s="3"/>
    </row>
    <row r="193" spans="1:22" s="3" customFormat="1" ht="30" customHeight="1">
      <c r="A193" s="126">
        <v>9</v>
      </c>
      <c r="B193" s="126"/>
      <c r="C193" s="29" t="s">
        <v>90</v>
      </c>
      <c r="D193" s="30"/>
      <c r="E193" s="31"/>
      <c r="F193" s="31"/>
      <c r="G193" s="31"/>
      <c r="H193" s="31"/>
      <c r="I193" s="31"/>
      <c r="J193" s="65"/>
      <c r="K193" s="65"/>
      <c r="L193" s="65"/>
      <c r="M193" s="65"/>
      <c r="N193" s="67"/>
      <c r="O193" s="65"/>
      <c r="P193" s="65"/>
      <c r="Q193" s="113">
        <f>SUM(S184:T192)</f>
        <v>0</v>
      </c>
      <c r="R193" s="113"/>
      <c r="S193" s="113"/>
      <c r="T193" s="113"/>
    </row>
    <row r="194" spans="1:22" s="3" customFormat="1" ht="20.100000000000001" customHeight="1">
      <c r="A194" s="15"/>
      <c r="B194" s="16"/>
      <c r="N194" s="24"/>
    </row>
    <row r="195" spans="1:22" s="3" customFormat="1" ht="20.100000000000001" customHeight="1">
      <c r="A195" s="15"/>
      <c r="B195" s="16"/>
      <c r="N195" s="24"/>
    </row>
    <row r="196" spans="1:22" customFormat="1" ht="12" customHeight="1">
      <c r="A196" s="123" t="s">
        <v>91</v>
      </c>
      <c r="B196" s="123"/>
      <c r="C196" s="78" t="s">
        <v>124</v>
      </c>
      <c r="D196" s="79"/>
      <c r="E196" s="80"/>
      <c r="F196" s="80"/>
      <c r="G196" s="80"/>
      <c r="H196" s="80"/>
      <c r="I196" s="80"/>
      <c r="J196" s="80"/>
      <c r="K196" s="80"/>
      <c r="L196" s="80"/>
      <c r="M196" s="80"/>
      <c r="N196" s="81"/>
      <c r="O196" s="80"/>
      <c r="P196" s="80"/>
      <c r="Q196" s="124"/>
      <c r="R196" s="124"/>
      <c r="S196" s="124"/>
      <c r="T196" s="124"/>
    </row>
    <row r="197" spans="1:22" customFormat="1" ht="12">
      <c r="A197" s="82"/>
      <c r="B197" s="83"/>
      <c r="C197" s="84"/>
      <c r="D197" s="85"/>
      <c r="E197" s="86"/>
      <c r="F197" s="86"/>
      <c r="G197" s="86"/>
      <c r="H197" s="86"/>
      <c r="I197" s="86"/>
      <c r="J197" s="87"/>
      <c r="K197" s="87"/>
      <c r="L197" s="87"/>
      <c r="M197" s="87"/>
      <c r="N197" s="53"/>
      <c r="O197" s="87"/>
      <c r="P197" s="87"/>
      <c r="Q197" s="87"/>
      <c r="R197" s="87"/>
      <c r="S197" s="87"/>
      <c r="T197" s="87"/>
    </row>
    <row r="198" spans="1:22" s="54" customFormat="1" ht="59.25" customHeight="1">
      <c r="A198" s="49" t="str">
        <f>A196</f>
        <v>10.</v>
      </c>
      <c r="B198" s="50">
        <f>IF(V198&gt;0,1,0)</f>
        <v>0</v>
      </c>
      <c r="C198" s="122" t="s">
        <v>125</v>
      </c>
      <c r="D198" s="122"/>
      <c r="E198" s="122"/>
      <c r="F198" s="122"/>
      <c r="G198" s="122"/>
      <c r="H198" s="122"/>
      <c r="I198" s="122"/>
      <c r="J198" s="122"/>
      <c r="K198" s="122"/>
      <c r="L198" s="41" t="s">
        <v>86</v>
      </c>
      <c r="M198" s="52"/>
      <c r="N198" s="53">
        <v>1</v>
      </c>
      <c r="Q198" s="53"/>
      <c r="R198" s="86"/>
      <c r="S198" s="86"/>
      <c r="T198" s="111">
        <f>N198*Q198</f>
        <v>0</v>
      </c>
      <c r="V198" s="56"/>
    </row>
    <row r="199" spans="1:22" s="54" customFormat="1" ht="6.95" customHeight="1">
      <c r="A199" s="57"/>
      <c r="B199" s="58"/>
      <c r="I199" s="59"/>
      <c r="K199" s="60"/>
      <c r="N199" s="53"/>
      <c r="Q199" s="86"/>
      <c r="R199" s="86"/>
      <c r="S199" s="86"/>
      <c r="T199" s="86"/>
      <c r="V199"/>
    </row>
    <row r="200" spans="1:22" s="54" customFormat="1" ht="96.75" customHeight="1">
      <c r="A200" s="49" t="str">
        <f>A196</f>
        <v>10.</v>
      </c>
      <c r="B200" s="50">
        <f>IF(V200&gt;0,B198+1,B198+0)</f>
        <v>0</v>
      </c>
      <c r="C200" s="122" t="s">
        <v>131</v>
      </c>
      <c r="D200" s="122"/>
      <c r="E200" s="122"/>
      <c r="F200" s="122"/>
      <c r="G200" s="122"/>
      <c r="H200" s="122"/>
      <c r="I200" s="122"/>
      <c r="J200" s="122"/>
      <c r="K200" s="122"/>
      <c r="L200" s="41" t="s">
        <v>86</v>
      </c>
      <c r="M200" s="52"/>
      <c r="N200" s="53">
        <v>1</v>
      </c>
      <c r="Q200" s="53"/>
      <c r="R200" s="86"/>
      <c r="S200" s="86"/>
      <c r="T200" s="88">
        <f>N200*Q200</f>
        <v>0</v>
      </c>
      <c r="V200" s="56"/>
    </row>
    <row r="201" spans="1:22" s="54" customFormat="1" ht="6.95" customHeight="1">
      <c r="A201" s="57"/>
      <c r="B201" s="58"/>
      <c r="I201" s="59"/>
      <c r="K201" s="60"/>
      <c r="N201" s="53">
        <v>0</v>
      </c>
      <c r="Q201" s="86"/>
      <c r="R201" s="86"/>
      <c r="S201" s="86"/>
      <c r="T201" s="86"/>
      <c r="V201"/>
    </row>
    <row r="202" spans="1:22" customFormat="1" ht="10.5" customHeight="1">
      <c r="A202" s="82"/>
      <c r="B202" s="89"/>
      <c r="C202" s="87"/>
      <c r="D202" s="87"/>
      <c r="E202" s="87"/>
      <c r="F202" s="87"/>
      <c r="G202" s="87"/>
      <c r="H202" s="87"/>
      <c r="I202" s="87"/>
      <c r="J202" s="87"/>
      <c r="K202" s="87"/>
      <c r="L202" s="87"/>
      <c r="M202" s="87"/>
      <c r="N202" s="53"/>
      <c r="O202" s="87"/>
      <c r="P202" s="87"/>
      <c r="Q202" s="87"/>
      <c r="R202" s="87"/>
      <c r="S202" s="87"/>
      <c r="T202" s="87"/>
    </row>
    <row r="203" spans="1:22" customFormat="1" ht="12" customHeight="1">
      <c r="A203" s="123" t="s">
        <v>91</v>
      </c>
      <c r="B203" s="123"/>
      <c r="C203" s="78" t="s">
        <v>126</v>
      </c>
      <c r="D203" s="79"/>
      <c r="E203" s="80"/>
      <c r="F203" s="80"/>
      <c r="G203" s="80"/>
      <c r="H203" s="80"/>
      <c r="I203" s="80"/>
      <c r="J203" s="80"/>
      <c r="K203" s="80"/>
      <c r="L203" s="80"/>
      <c r="M203" s="80"/>
      <c r="N203" s="81"/>
      <c r="O203" s="80"/>
      <c r="P203" s="80"/>
      <c r="Q203" s="124">
        <f>SUM(T198:T201)</f>
        <v>0</v>
      </c>
      <c r="R203" s="124"/>
      <c r="S203" s="124"/>
      <c r="T203" s="124"/>
    </row>
    <row r="204" spans="1:22" customFormat="1" ht="10.5" customHeight="1">
      <c r="A204" s="82"/>
      <c r="B204" s="89"/>
      <c r="C204" s="87"/>
      <c r="D204" s="87"/>
      <c r="E204" s="87"/>
      <c r="F204" s="87"/>
      <c r="G204" s="87"/>
      <c r="H204" s="87"/>
      <c r="I204" s="87"/>
      <c r="J204" s="87"/>
      <c r="K204" s="87"/>
      <c r="L204" s="87"/>
      <c r="M204" s="87"/>
      <c r="N204" s="53"/>
      <c r="O204" s="87"/>
      <c r="P204" s="87"/>
      <c r="Q204" s="87"/>
      <c r="R204" s="87"/>
      <c r="S204" s="87"/>
      <c r="T204" s="87"/>
    </row>
    <row r="205" spans="1:22" customFormat="1" ht="10.5" customHeight="1">
      <c r="A205" s="82"/>
      <c r="B205" s="89"/>
      <c r="C205" s="87"/>
      <c r="D205" s="87"/>
      <c r="E205" s="87"/>
      <c r="F205" s="87"/>
      <c r="G205" s="87"/>
      <c r="H205" s="87"/>
      <c r="I205" s="87"/>
      <c r="J205" s="87"/>
      <c r="K205" s="87"/>
      <c r="L205" s="87"/>
      <c r="M205" s="87"/>
      <c r="N205" s="53"/>
      <c r="O205" s="87"/>
      <c r="P205" s="87"/>
      <c r="Q205" s="87"/>
      <c r="R205" s="87"/>
      <c r="S205" s="87"/>
      <c r="T205" s="87"/>
    </row>
    <row r="206" spans="1:22" customFormat="1" ht="10.5" customHeight="1">
      <c r="A206" s="82"/>
      <c r="B206" s="89"/>
      <c r="C206" s="87"/>
      <c r="D206" s="87"/>
      <c r="E206" s="87"/>
      <c r="F206" s="87"/>
      <c r="G206" s="87"/>
      <c r="H206" s="87"/>
      <c r="I206" s="87"/>
      <c r="J206" s="87"/>
      <c r="K206" s="87"/>
      <c r="L206" s="87"/>
      <c r="M206" s="87"/>
      <c r="N206" s="53"/>
      <c r="O206" s="87"/>
      <c r="P206" s="87"/>
      <c r="Q206" s="87"/>
      <c r="R206" s="87"/>
      <c r="S206" s="87"/>
      <c r="T206" s="87"/>
    </row>
    <row r="207" spans="1:22" customFormat="1" ht="10.5" customHeight="1">
      <c r="A207" s="82"/>
      <c r="B207" s="89"/>
      <c r="C207" s="87"/>
      <c r="D207" s="87"/>
      <c r="E207" s="87"/>
      <c r="F207" s="87"/>
      <c r="G207" s="87"/>
      <c r="H207" s="87"/>
      <c r="I207" s="87"/>
      <c r="J207" s="87"/>
      <c r="K207" s="87"/>
      <c r="L207" s="87"/>
      <c r="M207" s="87"/>
      <c r="N207" s="53"/>
      <c r="O207" s="87"/>
      <c r="P207" s="87"/>
      <c r="Q207" s="87"/>
      <c r="R207" s="87"/>
      <c r="S207" s="87"/>
      <c r="T207" s="87"/>
    </row>
    <row r="208" spans="1:22" s="3" customFormat="1" ht="15" customHeight="1">
      <c r="A208" s="15"/>
      <c r="B208" s="16"/>
      <c r="N208" s="24"/>
    </row>
    <row r="209" spans="1:22" s="3" customFormat="1" ht="12" customHeight="1">
      <c r="A209" s="15"/>
      <c r="B209" s="16"/>
      <c r="N209" s="24"/>
    </row>
    <row r="210" spans="1:22" ht="30" hidden="1" customHeight="1"/>
    <row r="211" spans="1:22" ht="30" hidden="1" customHeight="1"/>
    <row r="212" spans="1:22" ht="30" hidden="1" customHeight="1"/>
    <row r="213" spans="1:22" ht="30" hidden="1" customHeight="1"/>
    <row r="214" spans="1:22" ht="20.100000000000001" customHeight="1">
      <c r="B214" s="93"/>
      <c r="C214" s="94" t="s">
        <v>93</v>
      </c>
      <c r="D214" s="3"/>
      <c r="E214" s="3"/>
      <c r="F214" s="3"/>
      <c r="G214" s="3"/>
      <c r="H214" s="3"/>
      <c r="I214" s="3"/>
      <c r="J214" s="3"/>
      <c r="K214" s="3"/>
      <c r="L214" s="3"/>
      <c r="M214" s="3"/>
      <c r="N214" s="3"/>
      <c r="O214" s="68"/>
      <c r="P214" s="24"/>
      <c r="Q214" s="43"/>
      <c r="R214" s="43"/>
      <c r="S214" s="43"/>
      <c r="T214" s="95"/>
    </row>
    <row r="215" spans="1:22" ht="20.100000000000001" customHeight="1">
      <c r="B215" s="93"/>
      <c r="C215" s="96"/>
      <c r="D215" s="3"/>
      <c r="E215" s="3"/>
      <c r="F215" s="3"/>
      <c r="G215" s="3"/>
      <c r="H215" s="3"/>
      <c r="I215" s="3"/>
      <c r="J215" s="3"/>
      <c r="K215" s="3"/>
      <c r="L215" s="3"/>
      <c r="M215" s="3"/>
      <c r="N215" s="3"/>
      <c r="O215" s="68"/>
      <c r="P215" s="24"/>
      <c r="Q215" s="43"/>
      <c r="R215" s="43"/>
      <c r="S215" s="43"/>
      <c r="T215" s="95"/>
    </row>
    <row r="216" spans="1:22" ht="20.100000000000001" customHeight="1">
      <c r="B216" s="97" t="s">
        <v>94</v>
      </c>
      <c r="C216" s="96"/>
      <c r="D216" s="3"/>
      <c r="E216" s="3"/>
      <c r="F216" s="3"/>
      <c r="G216" s="3"/>
      <c r="H216" s="3"/>
      <c r="I216" s="3"/>
      <c r="J216" s="3"/>
      <c r="K216" s="3"/>
      <c r="L216" s="3"/>
      <c r="M216" s="3"/>
      <c r="N216" s="3"/>
      <c r="O216" s="68"/>
      <c r="P216" s="24"/>
      <c r="Q216" s="43"/>
      <c r="R216" s="43"/>
      <c r="S216" s="43"/>
      <c r="T216" s="95"/>
    </row>
    <row r="217" spans="1:22" ht="17.100000000000001" customHeight="1">
      <c r="B217" s="3"/>
      <c r="C217" s="3"/>
      <c r="D217" s="3"/>
      <c r="E217" s="3"/>
      <c r="F217" s="3"/>
      <c r="G217" s="3"/>
      <c r="H217" s="3"/>
      <c r="I217" s="3"/>
      <c r="J217" s="3"/>
      <c r="K217" s="3"/>
      <c r="L217" s="3"/>
      <c r="M217" s="3"/>
      <c r="N217" s="3"/>
      <c r="O217" s="3"/>
      <c r="P217" s="4"/>
      <c r="Q217" s="3"/>
      <c r="R217" s="3"/>
      <c r="S217" s="3"/>
      <c r="T217" s="5"/>
    </row>
    <row r="218" spans="1:22" ht="17.100000000000001" customHeight="1">
      <c r="B218" s="98" t="s">
        <v>59</v>
      </c>
      <c r="C218" s="29" t="s">
        <v>2</v>
      </c>
      <c r="D218" s="30"/>
      <c r="E218" s="31"/>
      <c r="F218" s="31"/>
      <c r="G218" s="31"/>
      <c r="H218" s="31"/>
      <c r="I218" s="31"/>
      <c r="J218" s="65"/>
      <c r="K218" s="65"/>
      <c r="L218" s="65"/>
      <c r="M218" s="65"/>
      <c r="N218" s="65"/>
      <c r="O218" s="65"/>
      <c r="P218" s="33"/>
      <c r="Q218" s="113">
        <f>Q29</f>
        <v>0</v>
      </c>
      <c r="R218" s="113"/>
      <c r="S218" s="113"/>
      <c r="T218" s="113"/>
      <c r="V218" s="46"/>
    </row>
    <row r="219" spans="1:22" ht="17.100000000000001" customHeight="1">
      <c r="B219" s="3"/>
      <c r="C219" s="3"/>
      <c r="D219" s="3"/>
      <c r="E219" s="3"/>
      <c r="F219" s="3"/>
      <c r="G219" s="3"/>
      <c r="H219" s="3"/>
      <c r="I219" s="3"/>
      <c r="J219" s="3"/>
      <c r="K219" s="3"/>
      <c r="L219" s="3"/>
      <c r="M219" s="3"/>
      <c r="N219" s="3"/>
      <c r="O219" s="3"/>
      <c r="P219" s="4"/>
      <c r="Q219" s="14"/>
      <c r="R219" s="14"/>
      <c r="S219" s="14"/>
      <c r="T219" s="17"/>
      <c r="V219" s="3"/>
    </row>
    <row r="220" spans="1:22" ht="17.100000000000001" customHeight="1">
      <c r="B220" s="98" t="s">
        <v>5</v>
      </c>
      <c r="C220" s="29" t="s">
        <v>14</v>
      </c>
      <c r="D220" s="30"/>
      <c r="E220" s="31"/>
      <c r="F220" s="31"/>
      <c r="G220" s="31"/>
      <c r="H220" s="31"/>
      <c r="I220" s="31"/>
      <c r="J220" s="65"/>
      <c r="K220" s="65"/>
      <c r="L220" s="65"/>
      <c r="M220" s="65"/>
      <c r="N220" s="33"/>
      <c r="O220" s="65"/>
      <c r="P220" s="33"/>
      <c r="Q220" s="121">
        <f>Q58</f>
        <v>0</v>
      </c>
      <c r="R220" s="121"/>
      <c r="S220" s="121"/>
      <c r="T220" s="121"/>
      <c r="V220" s="46"/>
    </row>
    <row r="221" spans="1:22" ht="17.100000000000001" customHeight="1">
      <c r="B221" s="3"/>
      <c r="C221" s="3"/>
      <c r="D221" s="3"/>
      <c r="E221" s="3"/>
      <c r="F221" s="3"/>
      <c r="G221" s="3"/>
      <c r="H221" s="3"/>
      <c r="I221" s="3"/>
      <c r="J221" s="3"/>
      <c r="K221" s="3"/>
      <c r="L221" s="3"/>
      <c r="M221" s="3"/>
      <c r="N221" s="3"/>
      <c r="O221" s="3"/>
      <c r="P221" s="4"/>
      <c r="Q221" s="14"/>
      <c r="R221" s="14"/>
      <c r="S221" s="14"/>
      <c r="T221" s="17"/>
      <c r="V221" s="3"/>
    </row>
    <row r="222" spans="1:22" ht="17.100000000000001" customHeight="1">
      <c r="B222" s="98" t="s">
        <v>9</v>
      </c>
      <c r="C222" s="29" t="s">
        <v>22</v>
      </c>
      <c r="D222" s="30"/>
      <c r="E222" s="31"/>
      <c r="F222" s="31"/>
      <c r="G222" s="31"/>
      <c r="H222" s="31"/>
      <c r="I222" s="31"/>
      <c r="J222" s="65"/>
      <c r="K222" s="65"/>
      <c r="L222" s="65"/>
      <c r="M222" s="65"/>
      <c r="N222" s="33"/>
      <c r="O222" s="65"/>
      <c r="P222" s="33"/>
      <c r="Q222" s="113">
        <f>Q80</f>
        <v>0</v>
      </c>
      <c r="R222" s="113"/>
      <c r="S222" s="113"/>
      <c r="T222" s="113"/>
      <c r="V222" s="46"/>
    </row>
    <row r="223" spans="1:22" ht="17.100000000000001" customHeight="1">
      <c r="B223" s="3"/>
      <c r="C223" s="3"/>
      <c r="D223" s="3"/>
      <c r="E223" s="3"/>
      <c r="F223" s="3"/>
      <c r="G223" s="3"/>
      <c r="H223" s="3"/>
      <c r="I223" s="3"/>
      <c r="J223" s="3"/>
      <c r="K223" s="3"/>
      <c r="L223" s="3"/>
      <c r="M223" s="3"/>
      <c r="N223" s="3"/>
      <c r="O223" s="3"/>
      <c r="P223" s="4"/>
      <c r="Q223" s="14"/>
      <c r="R223" s="14"/>
      <c r="S223" s="14"/>
      <c r="T223" s="17"/>
      <c r="V223" s="3"/>
    </row>
    <row r="224" spans="1:22" ht="17.100000000000001" customHeight="1">
      <c r="B224" s="98" t="s">
        <v>11</v>
      </c>
      <c r="C224" s="29" t="s">
        <v>33</v>
      </c>
      <c r="D224" s="30"/>
      <c r="E224" s="31"/>
      <c r="F224" s="31"/>
      <c r="G224" s="31"/>
      <c r="H224" s="31"/>
      <c r="I224" s="31"/>
      <c r="J224" s="65"/>
      <c r="K224" s="65"/>
      <c r="L224" s="65"/>
      <c r="M224" s="65"/>
      <c r="N224" s="33"/>
      <c r="O224" s="65"/>
      <c r="P224" s="33"/>
      <c r="Q224" s="113">
        <f>Q112</f>
        <v>0</v>
      </c>
      <c r="R224" s="113"/>
      <c r="S224" s="113"/>
      <c r="T224" s="113"/>
      <c r="V224" s="46"/>
    </row>
    <row r="225" spans="1:22" ht="17.100000000000001" customHeight="1">
      <c r="B225" s="3"/>
      <c r="C225" s="3"/>
      <c r="D225" s="3"/>
      <c r="E225" s="3"/>
      <c r="F225" s="3"/>
      <c r="G225" s="3"/>
      <c r="H225" s="3"/>
      <c r="I225" s="3"/>
      <c r="J225" s="3"/>
      <c r="K225" s="3"/>
      <c r="L225" s="3"/>
      <c r="M225" s="3"/>
      <c r="N225" s="3"/>
      <c r="O225" s="3"/>
      <c r="P225" s="4"/>
      <c r="Q225" s="14"/>
      <c r="R225" s="14"/>
      <c r="S225" s="14"/>
      <c r="T225" s="17"/>
      <c r="V225" s="3"/>
    </row>
    <row r="226" spans="1:22" ht="17.100000000000001" customHeight="1">
      <c r="B226" s="98" t="s">
        <v>95</v>
      </c>
      <c r="C226" s="29" t="s">
        <v>92</v>
      </c>
      <c r="D226" s="30"/>
      <c r="E226" s="31"/>
      <c r="F226" s="31"/>
      <c r="G226" s="31"/>
      <c r="H226" s="31"/>
      <c r="I226" s="31"/>
      <c r="J226" s="65"/>
      <c r="K226" s="65"/>
      <c r="L226" s="65"/>
      <c r="M226" s="65"/>
      <c r="N226" s="33"/>
      <c r="O226" s="65"/>
      <c r="P226" s="33"/>
      <c r="Q226" s="113">
        <f>Q136</f>
        <v>0</v>
      </c>
      <c r="R226" s="113"/>
      <c r="S226" s="113"/>
      <c r="T226" s="113"/>
      <c r="V226" s="46"/>
    </row>
    <row r="227" spans="1:22" ht="17.100000000000001" customHeight="1">
      <c r="B227" s="3"/>
      <c r="C227" s="3"/>
      <c r="D227" s="3"/>
      <c r="E227" s="3"/>
      <c r="F227" s="3"/>
      <c r="G227" s="3"/>
      <c r="H227" s="3"/>
      <c r="I227" s="3"/>
      <c r="J227" s="3"/>
      <c r="K227" s="3"/>
      <c r="L227" s="3"/>
      <c r="M227" s="3"/>
      <c r="N227" s="3"/>
      <c r="O227" s="3"/>
      <c r="P227" s="4"/>
      <c r="Q227" s="14"/>
      <c r="R227" s="14"/>
      <c r="S227" s="14"/>
      <c r="T227" s="17"/>
      <c r="V227" s="3"/>
    </row>
    <row r="228" spans="1:22" ht="17.100000000000001" customHeight="1">
      <c r="B228" s="98" t="s">
        <v>96</v>
      </c>
      <c r="C228" s="29" t="s">
        <v>97</v>
      </c>
      <c r="D228" s="30"/>
      <c r="E228" s="31"/>
      <c r="F228" s="31"/>
      <c r="G228" s="31"/>
      <c r="H228" s="31"/>
      <c r="I228" s="31"/>
      <c r="J228" s="65"/>
      <c r="K228" s="65"/>
      <c r="L228" s="65"/>
      <c r="M228" s="65"/>
      <c r="N228" s="33"/>
      <c r="O228" s="65"/>
      <c r="P228" s="33"/>
      <c r="Q228" s="113">
        <f>Q148</f>
        <v>0</v>
      </c>
      <c r="R228" s="113"/>
      <c r="S228" s="113"/>
      <c r="T228" s="113"/>
      <c r="V228" s="46"/>
    </row>
    <row r="229" spans="1:22" ht="17.100000000000001" customHeight="1">
      <c r="B229" s="3"/>
      <c r="C229" s="3"/>
      <c r="D229" s="3"/>
      <c r="E229" s="3"/>
      <c r="F229" s="3"/>
      <c r="G229" s="3"/>
      <c r="H229" s="3"/>
      <c r="I229" s="3"/>
      <c r="J229" s="3"/>
      <c r="K229" s="3"/>
      <c r="L229" s="3"/>
      <c r="M229" s="3"/>
      <c r="N229" s="3"/>
      <c r="O229" s="3"/>
      <c r="P229" s="4"/>
      <c r="Q229" s="14"/>
      <c r="R229" s="14"/>
      <c r="S229" s="14"/>
      <c r="T229" s="17"/>
      <c r="V229" s="3"/>
    </row>
    <row r="230" spans="1:22" ht="17.100000000000001" customHeight="1">
      <c r="B230" s="98" t="s">
        <v>98</v>
      </c>
      <c r="C230" s="29" t="s">
        <v>99</v>
      </c>
      <c r="D230" s="30"/>
      <c r="E230" s="31"/>
      <c r="F230" s="31"/>
      <c r="G230" s="31"/>
      <c r="H230" s="31"/>
      <c r="I230" s="31"/>
      <c r="J230" s="65"/>
      <c r="K230" s="65"/>
      <c r="L230" s="65"/>
      <c r="M230" s="65"/>
      <c r="N230" s="33"/>
      <c r="O230" s="65"/>
      <c r="P230" s="33"/>
      <c r="Q230" s="113">
        <f>Q167</f>
        <v>0</v>
      </c>
      <c r="R230" s="113"/>
      <c r="S230" s="113"/>
      <c r="T230" s="113"/>
      <c r="V230" s="46"/>
    </row>
    <row r="231" spans="1:22" ht="17.100000000000001" customHeight="1">
      <c r="B231" s="3"/>
      <c r="C231" s="3"/>
      <c r="D231" s="3"/>
      <c r="E231" s="3"/>
      <c r="F231" s="3"/>
      <c r="G231" s="3"/>
      <c r="H231" s="3"/>
      <c r="I231" s="3"/>
      <c r="J231" s="3"/>
      <c r="K231" s="3"/>
      <c r="L231" s="3"/>
      <c r="M231" s="3"/>
      <c r="N231" s="3"/>
      <c r="O231" s="3"/>
      <c r="P231" s="4"/>
      <c r="Q231" s="14"/>
      <c r="R231" s="14"/>
      <c r="S231" s="14"/>
      <c r="T231" s="17"/>
      <c r="V231" s="3"/>
    </row>
    <row r="232" spans="1:22" ht="17.100000000000001" customHeight="1">
      <c r="B232" s="98" t="s">
        <v>73</v>
      </c>
      <c r="C232" s="29" t="s">
        <v>72</v>
      </c>
      <c r="D232" s="30"/>
      <c r="E232" s="31"/>
      <c r="F232" s="31"/>
      <c r="G232" s="31"/>
      <c r="H232" s="31"/>
      <c r="I232" s="31"/>
      <c r="J232" s="65"/>
      <c r="K232" s="65"/>
      <c r="L232" s="65"/>
      <c r="M232" s="65"/>
      <c r="N232" s="33"/>
      <c r="O232" s="65"/>
      <c r="P232" s="33"/>
      <c r="Q232" s="113">
        <f>Q178</f>
        <v>0</v>
      </c>
      <c r="R232" s="113"/>
      <c r="S232" s="113"/>
      <c r="T232" s="113"/>
      <c r="V232" s="46"/>
    </row>
    <row r="233" spans="1:22" ht="17.100000000000001" customHeight="1">
      <c r="B233" s="3"/>
      <c r="C233" s="3"/>
      <c r="D233" s="3"/>
      <c r="E233" s="3"/>
      <c r="F233" s="3"/>
      <c r="G233" s="3"/>
      <c r="H233" s="3"/>
      <c r="I233" s="3"/>
      <c r="J233" s="3"/>
      <c r="K233" s="3"/>
      <c r="L233" s="3"/>
      <c r="M233" s="3"/>
      <c r="N233" s="3"/>
      <c r="O233" s="3"/>
      <c r="P233" s="4"/>
      <c r="Q233" s="14"/>
      <c r="R233" s="14"/>
      <c r="S233" s="14"/>
      <c r="T233" s="17"/>
      <c r="V233" s="3"/>
    </row>
    <row r="234" spans="1:22" ht="17.100000000000001" customHeight="1">
      <c r="B234" s="98" t="s">
        <v>46</v>
      </c>
      <c r="C234" s="29" t="s">
        <v>75</v>
      </c>
      <c r="D234" s="30"/>
      <c r="E234" s="31"/>
      <c r="F234" s="31"/>
      <c r="G234" s="31"/>
      <c r="H234" s="31"/>
      <c r="I234" s="31"/>
      <c r="J234" s="65"/>
      <c r="K234" s="65"/>
      <c r="L234" s="65"/>
      <c r="M234" s="65"/>
      <c r="N234" s="33"/>
      <c r="O234" s="65"/>
      <c r="P234" s="33"/>
      <c r="Q234" s="113">
        <f>Q193</f>
        <v>0</v>
      </c>
      <c r="R234" s="113"/>
      <c r="S234" s="113"/>
      <c r="T234" s="113"/>
      <c r="V234" s="46"/>
    </row>
    <row r="235" spans="1:22" ht="17.100000000000001" customHeight="1" thickBot="1">
      <c r="B235" s="3"/>
      <c r="C235" s="3"/>
      <c r="D235" s="3"/>
      <c r="E235" s="3"/>
      <c r="F235" s="3"/>
      <c r="G235" s="3"/>
      <c r="H235" s="3"/>
      <c r="I235" s="3"/>
      <c r="J235" s="3"/>
      <c r="K235" s="3"/>
      <c r="L235" s="3"/>
      <c r="M235" s="3"/>
      <c r="N235" s="3"/>
      <c r="O235" s="3"/>
      <c r="P235" s="4"/>
      <c r="Q235" s="14"/>
      <c r="R235" s="14"/>
      <c r="S235" s="14"/>
      <c r="T235" s="17"/>
      <c r="V235" s="3"/>
    </row>
    <row r="236" spans="1:22" s="102" customFormat="1" ht="20.100000000000001" customHeight="1" thickTop="1" thickBot="1">
      <c r="A236" s="99"/>
      <c r="B236" s="100"/>
      <c r="C236" s="114" t="s">
        <v>100</v>
      </c>
      <c r="D236" s="114"/>
      <c r="E236" s="114"/>
      <c r="F236" s="114"/>
      <c r="G236" s="114"/>
      <c r="H236" s="114"/>
      <c r="I236" s="114"/>
      <c r="J236" s="114"/>
      <c r="K236" s="114"/>
      <c r="L236" s="114"/>
      <c r="M236" s="114"/>
      <c r="N236" s="114"/>
      <c r="O236" s="100"/>
      <c r="P236" s="101"/>
      <c r="Q236" s="115">
        <f>SUM(Q218:T234)</f>
        <v>0</v>
      </c>
      <c r="R236" s="115"/>
      <c r="S236" s="115"/>
      <c r="T236" s="115"/>
      <c r="V236" s="46"/>
    </row>
    <row r="237" spans="1:22" ht="20.100000000000001" customHeight="1" thickTop="1">
      <c r="B237" s="93"/>
      <c r="C237" s="96"/>
      <c r="D237" s="3"/>
      <c r="E237" s="3"/>
      <c r="F237" s="3"/>
      <c r="G237" s="3"/>
      <c r="H237" s="3"/>
      <c r="I237" s="3"/>
      <c r="J237" s="3"/>
      <c r="K237" s="3"/>
      <c r="L237" s="3"/>
      <c r="M237" s="3"/>
      <c r="N237" s="3"/>
      <c r="O237" s="68"/>
      <c r="P237" s="24"/>
      <c r="Q237" s="43"/>
      <c r="R237" s="43"/>
      <c r="S237" s="43"/>
      <c r="T237" s="95"/>
    </row>
    <row r="238" spans="1:22" ht="20.100000000000001" customHeight="1">
      <c r="B238" s="97" t="s">
        <v>101</v>
      </c>
      <c r="C238" s="96"/>
      <c r="D238" s="3"/>
      <c r="E238" s="3"/>
      <c r="F238" s="3"/>
      <c r="G238" s="3"/>
      <c r="H238" s="3"/>
      <c r="I238" s="3"/>
      <c r="J238" s="3"/>
      <c r="K238" s="3"/>
      <c r="L238" s="3"/>
      <c r="M238" s="3"/>
      <c r="N238" s="3"/>
      <c r="O238" s="68"/>
      <c r="P238" s="24"/>
      <c r="Q238" s="43"/>
      <c r="R238" s="43"/>
      <c r="S238" s="43"/>
      <c r="T238" s="95"/>
    </row>
    <row r="239" spans="1:22" ht="20.100000000000001" customHeight="1">
      <c r="B239" s="3"/>
      <c r="C239" s="3"/>
      <c r="D239" s="3"/>
      <c r="E239" s="3"/>
      <c r="F239" s="3"/>
      <c r="G239" s="3"/>
      <c r="H239" s="3"/>
      <c r="I239" s="3"/>
      <c r="J239" s="3"/>
      <c r="K239" s="3"/>
      <c r="L239" s="3"/>
      <c r="M239" s="3"/>
      <c r="N239" s="3"/>
      <c r="O239" s="3"/>
      <c r="P239" s="4"/>
      <c r="Q239" s="3"/>
      <c r="R239" s="3"/>
      <c r="S239" s="3"/>
      <c r="T239" s="5"/>
    </row>
    <row r="240" spans="1:22" ht="20.100000000000001" customHeight="1">
      <c r="B240" s="98" t="s">
        <v>127</v>
      </c>
      <c r="C240" s="29" t="str">
        <f>C196</f>
        <v>ELEKTROTEHNIČKI  RADOVI</v>
      </c>
      <c r="D240" s="30"/>
      <c r="E240" s="31"/>
      <c r="F240" s="31"/>
      <c r="G240" s="31"/>
      <c r="H240" s="31"/>
      <c r="I240" s="31"/>
      <c r="J240" s="65"/>
      <c r="K240" s="65"/>
      <c r="L240" s="65"/>
      <c r="M240" s="65"/>
      <c r="N240" s="65"/>
      <c r="O240" s="65"/>
      <c r="P240" s="33"/>
      <c r="Q240" s="113">
        <f>Q203</f>
        <v>0</v>
      </c>
      <c r="R240" s="113"/>
      <c r="S240" s="113"/>
      <c r="T240" s="113"/>
      <c r="V240" s="46"/>
    </row>
    <row r="241" spans="1:22" ht="20.100000000000001" customHeight="1" thickBot="1">
      <c r="B241" s="3"/>
      <c r="C241" s="3"/>
      <c r="D241" s="3"/>
      <c r="E241" s="3"/>
      <c r="F241" s="3"/>
      <c r="G241" s="3"/>
      <c r="H241" s="3"/>
      <c r="I241" s="3"/>
      <c r="J241" s="3"/>
      <c r="K241" s="3"/>
      <c r="L241" s="3"/>
      <c r="M241" s="3"/>
      <c r="N241" s="3"/>
      <c r="O241" s="3"/>
      <c r="P241" s="4"/>
      <c r="Q241" s="14"/>
      <c r="R241" s="14"/>
      <c r="S241" s="14"/>
      <c r="T241" s="17"/>
      <c r="V241" s="3"/>
    </row>
    <row r="242" spans="1:22" s="102" customFormat="1" ht="20.100000000000001" customHeight="1" thickTop="1" thickBot="1">
      <c r="A242" s="99"/>
      <c r="B242" s="100"/>
      <c r="C242" s="114" t="s">
        <v>102</v>
      </c>
      <c r="D242" s="114"/>
      <c r="E242" s="114"/>
      <c r="F242" s="114"/>
      <c r="G242" s="114"/>
      <c r="H242" s="114"/>
      <c r="I242" s="114"/>
      <c r="J242" s="114"/>
      <c r="K242" s="114"/>
      <c r="L242" s="114"/>
      <c r="M242" s="114"/>
      <c r="N242" s="114"/>
      <c r="O242" s="100"/>
      <c r="P242" s="101"/>
      <c r="Q242" s="115">
        <f>SUM(Q240:T240)</f>
        <v>0</v>
      </c>
      <c r="R242" s="115"/>
      <c r="S242" s="115"/>
      <c r="T242" s="115"/>
      <c r="V242" s="46"/>
    </row>
    <row r="243" spans="1:22" ht="20.100000000000001" customHeight="1" thickTop="1">
      <c r="B243" s="3"/>
      <c r="C243" s="3"/>
      <c r="D243" s="3"/>
      <c r="E243" s="3"/>
      <c r="F243" s="3"/>
      <c r="G243" s="3"/>
      <c r="H243" s="3"/>
      <c r="I243" s="3"/>
      <c r="J243" s="3"/>
      <c r="K243" s="3"/>
      <c r="L243" s="3"/>
      <c r="M243" s="3"/>
      <c r="N243" s="3"/>
      <c r="O243" s="3"/>
      <c r="P243" s="4"/>
      <c r="Q243" s="14"/>
      <c r="R243" s="14"/>
      <c r="S243" s="14"/>
      <c r="T243" s="17"/>
      <c r="V243" s="3"/>
    </row>
    <row r="244" spans="1:22" ht="20.100000000000001" customHeight="1" thickBot="1">
      <c r="B244" s="3"/>
      <c r="C244" s="3"/>
      <c r="D244" s="3"/>
      <c r="E244" s="3"/>
      <c r="F244" s="3"/>
      <c r="G244" s="3"/>
      <c r="H244" s="3"/>
      <c r="I244" s="3"/>
      <c r="J244" s="3"/>
      <c r="K244" s="3"/>
      <c r="L244" s="3"/>
      <c r="M244" s="3"/>
      <c r="N244" s="3"/>
      <c r="O244" s="3"/>
      <c r="P244" s="4"/>
      <c r="Q244" s="14"/>
      <c r="R244" s="14"/>
      <c r="S244" s="14"/>
      <c r="T244" s="17"/>
      <c r="V244" s="3"/>
    </row>
    <row r="245" spans="1:22" s="102" customFormat="1" ht="20.100000000000001" customHeight="1" thickTop="1" thickBot="1">
      <c r="A245" s="99"/>
      <c r="B245" s="100"/>
      <c r="C245" s="114" t="s">
        <v>103</v>
      </c>
      <c r="D245" s="114"/>
      <c r="E245" s="114"/>
      <c r="F245" s="114"/>
      <c r="G245" s="114"/>
      <c r="H245" s="114"/>
      <c r="I245" s="114"/>
      <c r="J245" s="114"/>
      <c r="K245" s="114"/>
      <c r="L245" s="114"/>
      <c r="M245" s="114"/>
      <c r="N245" s="114"/>
      <c r="O245" s="100"/>
      <c r="P245" s="101"/>
      <c r="Q245" s="115">
        <f>Q236+Q242</f>
        <v>0</v>
      </c>
      <c r="R245" s="115"/>
      <c r="S245" s="115"/>
      <c r="T245" s="115"/>
      <c r="V245" s="46"/>
    </row>
    <row r="246" spans="1:22" ht="20.100000000000001" customHeight="1" thickTop="1">
      <c r="B246" s="3"/>
      <c r="C246" s="3"/>
      <c r="D246" s="3"/>
      <c r="E246" s="3"/>
      <c r="F246" s="3"/>
      <c r="G246" s="3"/>
      <c r="H246" s="3"/>
      <c r="I246" s="3"/>
      <c r="J246" s="3"/>
      <c r="K246" s="3"/>
      <c r="L246" s="3"/>
      <c r="M246" s="3"/>
      <c r="N246" s="3"/>
      <c r="O246" s="3"/>
      <c r="P246" s="4"/>
      <c r="Q246" s="3"/>
      <c r="R246" s="3"/>
      <c r="S246" s="3"/>
      <c r="T246" s="5"/>
    </row>
    <row r="247" spans="1:22" s="102" customFormat="1" ht="20.100000000000001" customHeight="1">
      <c r="A247" s="99"/>
      <c r="B247" s="103"/>
      <c r="C247" s="119" t="s">
        <v>104</v>
      </c>
      <c r="D247" s="119"/>
      <c r="E247" s="119"/>
      <c r="F247" s="119"/>
      <c r="G247" s="119"/>
      <c r="H247" s="119"/>
      <c r="I247" s="119"/>
      <c r="J247" s="119"/>
      <c r="K247" s="119"/>
      <c r="L247" s="119"/>
      <c r="M247" s="119"/>
      <c r="N247" s="119"/>
      <c r="O247" s="103"/>
      <c r="P247" s="104"/>
      <c r="Q247" s="120">
        <f>Q245*0.25</f>
        <v>0</v>
      </c>
      <c r="R247" s="120"/>
      <c r="S247" s="120"/>
      <c r="T247" s="120"/>
      <c r="V247" s="46"/>
    </row>
    <row r="248" spans="1:22" ht="20.100000000000001" customHeight="1" thickBot="1">
      <c r="B248" s="3"/>
      <c r="C248" s="3"/>
      <c r="D248" s="3"/>
      <c r="E248" s="3"/>
      <c r="F248" s="3"/>
      <c r="G248" s="3"/>
      <c r="H248" s="3"/>
      <c r="I248" s="3"/>
      <c r="J248" s="3"/>
      <c r="K248" s="3"/>
      <c r="L248" s="3"/>
      <c r="M248" s="3"/>
      <c r="N248" s="3"/>
      <c r="O248" s="3"/>
      <c r="P248" s="4"/>
      <c r="Q248" s="3"/>
      <c r="R248" s="3"/>
      <c r="S248" s="3"/>
      <c r="T248" s="5"/>
    </row>
    <row r="249" spans="1:22" s="102" customFormat="1" ht="20.100000000000001" customHeight="1" thickTop="1" thickBot="1">
      <c r="A249" s="99"/>
      <c r="B249" s="100"/>
      <c r="C249" s="114" t="s">
        <v>105</v>
      </c>
      <c r="D249" s="114"/>
      <c r="E249" s="114"/>
      <c r="F249" s="114"/>
      <c r="G249" s="114"/>
      <c r="H249" s="114"/>
      <c r="I249" s="114"/>
      <c r="J249" s="114"/>
      <c r="K249" s="114"/>
      <c r="L249" s="114"/>
      <c r="M249" s="114"/>
      <c r="N249" s="114"/>
      <c r="O249" s="100"/>
      <c r="P249" s="101"/>
      <c r="Q249" s="115">
        <f>Q247+Q245</f>
        <v>0</v>
      </c>
      <c r="R249" s="115"/>
      <c r="S249" s="115"/>
      <c r="T249" s="115"/>
      <c r="V249" s="46"/>
    </row>
    <row r="250" spans="1:22" ht="20.100000000000001" customHeight="1" thickTop="1">
      <c r="B250" s="3"/>
      <c r="C250" s="3"/>
      <c r="D250" s="3"/>
      <c r="E250" s="3"/>
      <c r="F250" s="3"/>
      <c r="G250" s="3"/>
      <c r="H250" s="3"/>
      <c r="I250" s="3"/>
      <c r="J250" s="3"/>
      <c r="K250" s="3"/>
      <c r="L250" s="3"/>
      <c r="M250" s="3"/>
      <c r="N250" s="3"/>
      <c r="O250" s="3"/>
      <c r="P250" s="4"/>
      <c r="Q250" s="3"/>
      <c r="R250" s="3"/>
      <c r="S250" s="3"/>
      <c r="T250" s="5"/>
      <c r="V250" s="3"/>
    </row>
    <row r="251" spans="1:22" ht="14.25" customHeight="1"/>
    <row r="252" spans="1:22" customFormat="1" ht="10.5" customHeight="1">
      <c r="Q252" s="105"/>
      <c r="R252" s="105"/>
      <c r="S252" s="105"/>
      <c r="T252" s="105"/>
    </row>
    <row r="253" spans="1:22" customFormat="1" ht="45" hidden="1" customHeight="1">
      <c r="A253" s="116">
        <f>'[8]Pop M'!A265:T265</f>
        <v>0</v>
      </c>
      <c r="B253" s="116"/>
      <c r="C253" s="116"/>
      <c r="D253" s="116"/>
      <c r="E253" s="116"/>
      <c r="F253" s="116"/>
      <c r="G253" s="116"/>
      <c r="H253" s="116"/>
      <c r="I253" s="116"/>
      <c r="J253" s="116"/>
      <c r="K253" s="116"/>
      <c r="L253" s="116"/>
      <c r="M253" s="116"/>
      <c r="N253" s="116"/>
      <c r="O253" s="116"/>
      <c r="P253" s="116"/>
      <c r="Q253" s="116"/>
      <c r="R253" s="116"/>
      <c r="S253" s="116"/>
      <c r="T253" s="116"/>
    </row>
    <row r="254" spans="1:22" customFormat="1" ht="10.5" hidden="1" customHeight="1">
      <c r="T254" s="106"/>
    </row>
    <row r="255" spans="1:22" customFormat="1" ht="59.25" hidden="1" customHeight="1">
      <c r="A255" s="116">
        <f>'[8]Pop M'!A269:T269</f>
        <v>0</v>
      </c>
      <c r="B255" s="116"/>
      <c r="C255" s="116"/>
      <c r="D255" s="116"/>
      <c r="E255" s="116"/>
      <c r="F255" s="116"/>
      <c r="G255" s="116"/>
      <c r="H255" s="116"/>
      <c r="I255" s="116"/>
      <c r="J255" s="116"/>
      <c r="K255" s="116"/>
      <c r="L255" s="116"/>
      <c r="M255" s="116"/>
      <c r="N255" s="116"/>
      <c r="O255" s="116"/>
      <c r="P255" s="116"/>
      <c r="Q255" s="116"/>
      <c r="R255" s="116"/>
      <c r="S255" s="116"/>
      <c r="T255" s="116"/>
    </row>
    <row r="256" spans="1:22" customFormat="1" ht="10.5" customHeight="1">
      <c r="P256" s="107" t="s">
        <v>106</v>
      </c>
      <c r="T256" s="106"/>
    </row>
    <row r="257" spans="14:20" customFormat="1" ht="10.5" customHeight="1">
      <c r="T257" s="106"/>
    </row>
    <row r="258" spans="14:20" customFormat="1" ht="10.5" customHeight="1">
      <c r="T258" s="106"/>
    </row>
    <row r="259" spans="14:20" customFormat="1" ht="10.5" customHeight="1">
      <c r="P259" s="86"/>
      <c r="T259" s="106"/>
    </row>
    <row r="260" spans="14:20" customFormat="1" ht="10.5" customHeight="1">
      <c r="N260" s="108"/>
      <c r="O260" s="109"/>
      <c r="P260" s="109"/>
      <c r="Q260" s="110"/>
      <c r="R260" s="108"/>
      <c r="T260" s="106"/>
    </row>
    <row r="261" spans="14:20" customFormat="1" ht="10.5" customHeight="1">
      <c r="N261" s="117" t="s">
        <v>120</v>
      </c>
      <c r="O261" s="117"/>
      <c r="P261" s="117"/>
      <c r="Q261" s="117"/>
      <c r="R261" s="86"/>
      <c r="T261" s="106"/>
    </row>
  </sheetData>
  <mergeCells count="148">
    <mergeCell ref="C40:K40"/>
    <mergeCell ref="C15:K15"/>
    <mergeCell ref="C16:K16"/>
    <mergeCell ref="C18:K18"/>
    <mergeCell ref="C20:K20"/>
    <mergeCell ref="A29:B29"/>
    <mergeCell ref="A8:B8"/>
    <mergeCell ref="Q8:T8"/>
    <mergeCell ref="A9:B9"/>
    <mergeCell ref="Q9:T9"/>
    <mergeCell ref="C12:K12"/>
    <mergeCell ref="C14:K14"/>
    <mergeCell ref="C1:Q2"/>
    <mergeCell ref="R1:T3"/>
    <mergeCell ref="C3:Q4"/>
    <mergeCell ref="R4:T5"/>
    <mergeCell ref="C5:Q5"/>
    <mergeCell ref="A7:T7"/>
    <mergeCell ref="Q29:T29"/>
    <mergeCell ref="C22:K22"/>
    <mergeCell ref="C23:K23"/>
    <mergeCell ref="C24:K24"/>
    <mergeCell ref="C55:K55"/>
    <mergeCell ref="C56:K56"/>
    <mergeCell ref="A58:B58"/>
    <mergeCell ref="Q58:T58"/>
    <mergeCell ref="A62:B62"/>
    <mergeCell ref="Q62:T62"/>
    <mergeCell ref="C41:K41"/>
    <mergeCell ref="C43:K43"/>
    <mergeCell ref="C45:K45"/>
    <mergeCell ref="C46:K46"/>
    <mergeCell ref="C47:K47"/>
    <mergeCell ref="C49:K49"/>
    <mergeCell ref="C51:K51"/>
    <mergeCell ref="C52:K52"/>
    <mergeCell ref="C53:K53"/>
    <mergeCell ref="A33:B33"/>
    <mergeCell ref="Q33:T33"/>
    <mergeCell ref="A35:T35"/>
    <mergeCell ref="C37:K37"/>
    <mergeCell ref="C39:K39"/>
    <mergeCell ref="C74:K74"/>
    <mergeCell ref="D75:K75"/>
    <mergeCell ref="D76:K76"/>
    <mergeCell ref="C78:K78"/>
    <mergeCell ref="A80:B80"/>
    <mergeCell ref="Q80:T80"/>
    <mergeCell ref="A64:T64"/>
    <mergeCell ref="C66:K66"/>
    <mergeCell ref="C68:K68"/>
    <mergeCell ref="C70:K70"/>
    <mergeCell ref="D71:K71"/>
    <mergeCell ref="D72:K72"/>
    <mergeCell ref="C95:K95"/>
    <mergeCell ref="C97:K97"/>
    <mergeCell ref="C99:K99"/>
    <mergeCell ref="C101:K101"/>
    <mergeCell ref="C103:K103"/>
    <mergeCell ref="A83:B83"/>
    <mergeCell ref="Q83:T83"/>
    <mergeCell ref="A85:T85"/>
    <mergeCell ref="C89:K89"/>
    <mergeCell ref="C91:K91"/>
    <mergeCell ref="C93:K93"/>
    <mergeCell ref="Q112:T112"/>
    <mergeCell ref="A116:B116"/>
    <mergeCell ref="Q116:T116"/>
    <mergeCell ref="C118:K118"/>
    <mergeCell ref="C120:K120"/>
    <mergeCell ref="C122:K122"/>
    <mergeCell ref="C105:K105"/>
    <mergeCell ref="C107:K107"/>
    <mergeCell ref="D108:K108"/>
    <mergeCell ref="C110:K110"/>
    <mergeCell ref="A112:B112"/>
    <mergeCell ref="Q136:T136"/>
    <mergeCell ref="A140:B140"/>
    <mergeCell ref="Q140:T140"/>
    <mergeCell ref="C142:K142"/>
    <mergeCell ref="C144:K144"/>
    <mergeCell ref="C146:K146"/>
    <mergeCell ref="C126:K126"/>
    <mergeCell ref="C128:K128"/>
    <mergeCell ref="D129:K129"/>
    <mergeCell ref="D130:K130"/>
    <mergeCell ref="C132:K132"/>
    <mergeCell ref="A136:B136"/>
    <mergeCell ref="C134:K134"/>
    <mergeCell ref="C156:K156"/>
    <mergeCell ref="C158:K158"/>
    <mergeCell ref="C160:K160"/>
    <mergeCell ref="C162:K162"/>
    <mergeCell ref="C164:K164"/>
    <mergeCell ref="C166:K166"/>
    <mergeCell ref="A148:B148"/>
    <mergeCell ref="Q148:T148"/>
    <mergeCell ref="A150:B150"/>
    <mergeCell ref="Q150:T150"/>
    <mergeCell ref="C152:K152"/>
    <mergeCell ref="C154:K154"/>
    <mergeCell ref="A178:B178"/>
    <mergeCell ref="Q178:T178"/>
    <mergeCell ref="A181:B181"/>
    <mergeCell ref="Q181:T181"/>
    <mergeCell ref="C183:K183"/>
    <mergeCell ref="C189:K189"/>
    <mergeCell ref="A167:B167"/>
    <mergeCell ref="Q167:T167"/>
    <mergeCell ref="A170:B170"/>
    <mergeCell ref="Q170:T170"/>
    <mergeCell ref="C172:K172"/>
    <mergeCell ref="C174:K174"/>
    <mergeCell ref="C176:K176"/>
    <mergeCell ref="Q222:T222"/>
    <mergeCell ref="C200:K200"/>
    <mergeCell ref="A203:B203"/>
    <mergeCell ref="Q203:T203"/>
    <mergeCell ref="C191:K191"/>
    <mergeCell ref="A193:B193"/>
    <mergeCell ref="Q193:T193"/>
    <mergeCell ref="A196:B196"/>
    <mergeCell ref="Q196:T196"/>
    <mergeCell ref="C198:K198"/>
    <mergeCell ref="Q224:T224"/>
    <mergeCell ref="Q226:T226"/>
    <mergeCell ref="Q228:T228"/>
    <mergeCell ref="C249:N249"/>
    <mergeCell ref="Q249:T249"/>
    <mergeCell ref="A253:T253"/>
    <mergeCell ref="A255:T255"/>
    <mergeCell ref="N261:Q261"/>
    <mergeCell ref="C26:K26"/>
    <mergeCell ref="C124:K124"/>
    <mergeCell ref="C242:N242"/>
    <mergeCell ref="Q242:T242"/>
    <mergeCell ref="C245:N245"/>
    <mergeCell ref="Q245:T245"/>
    <mergeCell ref="C247:N247"/>
    <mergeCell ref="Q247:T247"/>
    <mergeCell ref="Q230:T230"/>
    <mergeCell ref="Q232:T232"/>
    <mergeCell ref="Q234:T234"/>
    <mergeCell ref="C236:N236"/>
    <mergeCell ref="Q236:T236"/>
    <mergeCell ref="Q240:T240"/>
    <mergeCell ref="Q218:T218"/>
    <mergeCell ref="Q220:T220"/>
  </mergeCells>
  <pageMargins left="0.94488188976377963" right="0.23622047244094491" top="0.19685039370078741" bottom="0.19685039370078741" header="0.27559055118110237" footer="0.31496062992125984"/>
  <pageSetup paperSize="9" firstPageNumber="6" orientation="portrait" horizontalDpi="300" verticalDpi="300" r:id="rId1"/>
  <headerFooter alignWithMargins="0">
    <oddHeader>&amp;R&amp;12
&amp;P</oddHeader>
    <oddFooter xml:space="preserve">&amp;L&amp;7       &amp;11_________________________________________________________________________&amp;7
&amp;8       &amp;D &amp;CU SLAVONSKOM BRODU&amp;R&amp;11_____
</oddFooter>
  </headerFooter>
  <rowBreaks count="7" manualBreakCount="7">
    <brk id="31" max="16383" man="1"/>
    <brk id="113" max="16383" man="1"/>
    <brk id="132" max="16383" man="1"/>
    <brk id="148" max="16383" man="1"/>
    <brk id="168" max="16383" man="1"/>
    <brk id="194" max="16383" man="1"/>
    <brk id="208" max="16383" man="1"/>
  </rowBreaks>
  <colBreaks count="2" manualBreakCount="2">
    <brk id="20" max="1048575" man="1"/>
    <brk id="21" max="1048575" man="1"/>
  </col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Radni listovi</vt:lpstr>
      </vt:variant>
      <vt:variant>
        <vt:i4>1</vt:i4>
      </vt:variant>
      <vt:variant>
        <vt:lpstr>Imenovani rasponi</vt:lpstr>
      </vt:variant>
      <vt:variant>
        <vt:i4>2</vt:i4>
      </vt:variant>
    </vt:vector>
  </HeadingPairs>
  <TitlesOfParts>
    <vt:vector size="3" baseType="lpstr">
      <vt:lpstr>TROS (2)</vt:lpstr>
      <vt:lpstr>'TROS (2)'!Ispis_naslova</vt:lpstr>
      <vt:lpstr>'TROS (2)'!Podrucje_ispisa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2024-03-22T12:20:19Z</cp:lastPrinted>
  <dcterms:created xsi:type="dcterms:W3CDTF">2017-06-05T10:13:06Z</dcterms:created>
  <dcterms:modified xsi:type="dcterms:W3CDTF">2024-08-28T11:25:21Z</dcterms:modified>
</cp:coreProperties>
</file>